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123-契約管財係\①旧0120-財政課\01　契約\06　指名業者選定委員会\月例処理\入札案件\令和8年度\03_6月\04_R8.6 公告データ\01_回答箱から切り取り\紙04_下水委第15号\"/>
    </mc:Choice>
  </mc:AlternateContent>
  <bookViews>
    <workbookView xWindow="0" yWindow="0" windowWidth="28800" windowHeight="11595" tabRatio="647"/>
  </bookViews>
  <sheets>
    <sheet name="表紙" sheetId="36" r:id="rId1"/>
    <sheet name="管路施設ｽﾄｯｸﾏﾈｼﾞﾒﾝﾄ基本計画（雨水・汚水）" sheetId="12" state="hidden" r:id="rId2"/>
    <sheet name="点検・調査における単位・項目の検討" sheetId="8" state="hidden" r:id="rId3"/>
    <sheet name="総括（点検）" sheetId="37" r:id="rId4"/>
    <sheet name="目視調査内訳" sheetId="16" r:id="rId5"/>
    <sheet name="代価表 (MH)" sheetId="2" r:id="rId6"/>
    <sheet name="代価表（管渠）" sheetId="17" r:id="rId7"/>
    <sheet name="単価表" sheetId="33" r:id="rId8"/>
    <sheet name="布設替・開削工法1200未満" sheetId="24" state="hidden" r:id="rId9"/>
    <sheet name="耐震設計LV1" sheetId="25" state="hidden" r:id="rId10"/>
    <sheet name="報告書作成（詳細設計）" sheetId="26" state="hidden" r:id="rId11"/>
    <sheet name="設計協議" sheetId="27" state="hidden" r:id="rId12"/>
    <sheet name="Sheet1" sheetId="7" state="hidden" r:id="rId13"/>
  </sheets>
  <definedNames>
    <definedName name="_____KEI1" localSheetId="3">#REF!</definedName>
    <definedName name="_____KEI1" localSheetId="7">#REF!</definedName>
    <definedName name="_____KEI1" localSheetId="0">#REF!</definedName>
    <definedName name="_____KEI1">#REF!</definedName>
    <definedName name="_____NEN1" localSheetId="0">#REF!</definedName>
    <definedName name="_____NEN1">#REF!</definedName>
    <definedName name="_____NEN2" localSheetId="0">#REF!</definedName>
    <definedName name="_____NEN2">#REF!</definedName>
    <definedName name="_____NEN3">#REF!</definedName>
    <definedName name="_____NEN4">#REF!</definedName>
    <definedName name="_____PA1">#REF!</definedName>
    <definedName name="_____PA2">#REF!</definedName>
    <definedName name="_____PA3">#REF!</definedName>
    <definedName name="_____PA4">#REF!</definedName>
    <definedName name="_____PA5">#REF!</definedName>
    <definedName name="_____PA6">#REF!</definedName>
    <definedName name="_____SI1">#REF!</definedName>
    <definedName name="_____SI2">#REF!</definedName>
    <definedName name="_____SI3">#REF!</definedName>
    <definedName name="_____sui1">#REF!</definedName>
    <definedName name="_____sui2">#REF!</definedName>
    <definedName name="_____sui3">#REF!</definedName>
    <definedName name="_____sui4">#REF!</definedName>
    <definedName name="_____sui5">#REF!</definedName>
    <definedName name="_____TA1">#REF!</definedName>
    <definedName name="_____TA2">#REF!</definedName>
    <definedName name="_____TA3">#REF!</definedName>
    <definedName name="_____TA4">#REF!</definedName>
    <definedName name="_____TA5">#REF!</definedName>
    <definedName name="_____TA6">#REF!</definedName>
    <definedName name="_____TAT1">#REF!</definedName>
    <definedName name="_____TAT2">#REF!</definedName>
    <definedName name="_____TAT3">#REF!</definedName>
    <definedName name="_____TH1">#REF!</definedName>
    <definedName name="_____TH2">#REF!</definedName>
    <definedName name="_____TH3">#REF!</definedName>
    <definedName name="_____TH4">#REF!</definedName>
    <definedName name="_____TL1">#REF!</definedName>
    <definedName name="_____TL2">#REF!</definedName>
    <definedName name="_____TL3">#REF!</definedName>
    <definedName name="_____TL4">#REF!</definedName>
    <definedName name="_____TL5">#REF!</definedName>
    <definedName name="_____TT1">#REF!</definedName>
    <definedName name="_____TT2">#REF!</definedName>
    <definedName name="_____TT3">#REF!</definedName>
    <definedName name="____KEI1">#REF!</definedName>
    <definedName name="____NEN1">#REF!</definedName>
    <definedName name="____NEN2">#REF!</definedName>
    <definedName name="____NEN3">#REF!</definedName>
    <definedName name="____NEN4">#REF!</definedName>
    <definedName name="____PA1">#REF!</definedName>
    <definedName name="____PA2">#REF!</definedName>
    <definedName name="____PA3">#REF!</definedName>
    <definedName name="____PA4">#REF!</definedName>
    <definedName name="____PA5">#REF!</definedName>
    <definedName name="____PA6">#REF!</definedName>
    <definedName name="____SI1">#REF!</definedName>
    <definedName name="____SI2">#REF!</definedName>
    <definedName name="____SI3">#REF!</definedName>
    <definedName name="____sui1">#REF!</definedName>
    <definedName name="____sui2">#REF!</definedName>
    <definedName name="____sui3">#REF!</definedName>
    <definedName name="____sui4">#REF!</definedName>
    <definedName name="____sui5">#REF!</definedName>
    <definedName name="____TA1">#REF!</definedName>
    <definedName name="____TA2">#REF!</definedName>
    <definedName name="____TA3">#REF!</definedName>
    <definedName name="____TA4">#REF!</definedName>
    <definedName name="____TA5">#REF!</definedName>
    <definedName name="____TA6">#REF!</definedName>
    <definedName name="____TAT1">#REF!</definedName>
    <definedName name="____TAT2">#REF!</definedName>
    <definedName name="____TAT3">#REF!</definedName>
    <definedName name="____TH1">#REF!</definedName>
    <definedName name="____TH2">#REF!</definedName>
    <definedName name="____TH3">#REF!</definedName>
    <definedName name="____TH4">#REF!</definedName>
    <definedName name="____TL1">#REF!</definedName>
    <definedName name="____TL2">#REF!</definedName>
    <definedName name="____TL3">#REF!</definedName>
    <definedName name="____TL4">#REF!</definedName>
    <definedName name="____TL5">#REF!</definedName>
    <definedName name="____TT1">#REF!</definedName>
    <definedName name="____TT2">#REF!</definedName>
    <definedName name="____TT3">#REF!</definedName>
    <definedName name="___KEI1" localSheetId="3">#REF!</definedName>
    <definedName name="___KEI1">#REF!</definedName>
    <definedName name="___NEN1" localSheetId="3">#REF!</definedName>
    <definedName name="___NEN1">#REF!</definedName>
    <definedName name="___NEN2" localSheetId="3">#REF!</definedName>
    <definedName name="___NEN2">#REF!</definedName>
    <definedName name="___NEN3">#REF!</definedName>
    <definedName name="___NEN4">#REF!</definedName>
    <definedName name="___PA1">#REF!</definedName>
    <definedName name="___PA2">#REF!</definedName>
    <definedName name="___PA3">#REF!</definedName>
    <definedName name="___PA4">#REF!</definedName>
    <definedName name="___PA5">#REF!</definedName>
    <definedName name="___PA6">#REF!</definedName>
    <definedName name="___SI1">#REF!</definedName>
    <definedName name="___SI2">#REF!</definedName>
    <definedName name="___SI3">#REF!</definedName>
    <definedName name="___sui1">#REF!</definedName>
    <definedName name="___sui2">#REF!</definedName>
    <definedName name="___sui3">#REF!</definedName>
    <definedName name="___sui4">#REF!</definedName>
    <definedName name="___sui5">#REF!</definedName>
    <definedName name="___TA1">#REF!</definedName>
    <definedName name="___TA2">#REF!</definedName>
    <definedName name="___TA3">#REF!</definedName>
    <definedName name="___TA4">#REF!</definedName>
    <definedName name="___TA5">#REF!</definedName>
    <definedName name="___TA6">#REF!</definedName>
    <definedName name="___TAT1">#REF!</definedName>
    <definedName name="___TAT2">#REF!</definedName>
    <definedName name="___TAT3">#REF!</definedName>
    <definedName name="___TH1">#REF!</definedName>
    <definedName name="___TH2">#REF!</definedName>
    <definedName name="___TH3">#REF!</definedName>
    <definedName name="___TH4">#REF!</definedName>
    <definedName name="___TL1">#REF!</definedName>
    <definedName name="___TL2">#REF!</definedName>
    <definedName name="___TL3">#REF!</definedName>
    <definedName name="___TL4">#REF!</definedName>
    <definedName name="___TL5">#REF!</definedName>
    <definedName name="___TT1">#REF!</definedName>
    <definedName name="___TT2">#REF!</definedName>
    <definedName name="___TT3">#REF!</definedName>
    <definedName name="__KEI1">#REF!</definedName>
    <definedName name="__NEN1">#REF!</definedName>
    <definedName name="__NEN2">#REF!</definedName>
    <definedName name="__NEN3">#REF!</definedName>
    <definedName name="__NEN4">#REF!</definedName>
    <definedName name="__PA1">#REF!</definedName>
    <definedName name="__PA2">#REF!</definedName>
    <definedName name="__PA3">#REF!</definedName>
    <definedName name="__PA4">#REF!</definedName>
    <definedName name="__PA5">#REF!</definedName>
    <definedName name="__PA6">#REF!</definedName>
    <definedName name="__SI1">#REF!</definedName>
    <definedName name="__SI2">#REF!</definedName>
    <definedName name="__SI3">#REF!</definedName>
    <definedName name="__sui1">#REF!</definedName>
    <definedName name="__sui2">#REF!</definedName>
    <definedName name="__sui3">#REF!</definedName>
    <definedName name="__sui4">#REF!</definedName>
    <definedName name="__sui5">#REF!</definedName>
    <definedName name="__TA1">#REF!</definedName>
    <definedName name="__TA2">#REF!</definedName>
    <definedName name="__TA3">#REF!</definedName>
    <definedName name="__TA4">#REF!</definedName>
    <definedName name="__TA5">#REF!</definedName>
    <definedName name="__TA6">#REF!</definedName>
    <definedName name="__TAT1">#REF!</definedName>
    <definedName name="__TAT2">#REF!</definedName>
    <definedName name="__TAT3">#REF!</definedName>
    <definedName name="__TH1">#REF!</definedName>
    <definedName name="__TH2">#REF!</definedName>
    <definedName name="__TH3">#REF!</definedName>
    <definedName name="__TH4">#REF!</definedName>
    <definedName name="__TL1">#REF!</definedName>
    <definedName name="__TL2">#REF!</definedName>
    <definedName name="__TL3">#REF!</definedName>
    <definedName name="__TL4">#REF!</definedName>
    <definedName name="__TL5">#REF!</definedName>
    <definedName name="__TT1">#REF!</definedName>
    <definedName name="__TT2">#REF!</definedName>
    <definedName name="__TT3">#REF!</definedName>
    <definedName name="_Fill" hidden="1">#REF!</definedName>
    <definedName name="_KEI1">#REF!</definedName>
    <definedName name="_NEN1">#REF!</definedName>
    <definedName name="_NEN2">#REF!</definedName>
    <definedName name="_NEN3">#REF!</definedName>
    <definedName name="_NEN4">#REF!</definedName>
    <definedName name="_PA1">#REF!</definedName>
    <definedName name="_PA2">#REF!</definedName>
    <definedName name="_PA3">#REF!</definedName>
    <definedName name="_PA4">#REF!</definedName>
    <definedName name="_PA5">#REF!</definedName>
    <definedName name="_PA6">#REF!</definedName>
    <definedName name="_SI1">#REF!</definedName>
    <definedName name="_SI2">#REF!</definedName>
    <definedName name="_SI3">#REF!</definedName>
    <definedName name="_Sort" hidden="1">#REF!</definedName>
    <definedName name="_sui1">#REF!</definedName>
    <definedName name="_sui2">#REF!</definedName>
    <definedName name="_sui3">#REF!</definedName>
    <definedName name="_sui4">#REF!</definedName>
    <definedName name="_sui5">#REF!</definedName>
    <definedName name="_TA1">#REF!</definedName>
    <definedName name="_TA2">#REF!</definedName>
    <definedName name="_TA3">#REF!</definedName>
    <definedName name="_TA4">#REF!</definedName>
    <definedName name="_TA5">#REF!</definedName>
    <definedName name="_TA6">#REF!</definedName>
    <definedName name="_TAT1" localSheetId="1">#REF!</definedName>
    <definedName name="_TAT1" localSheetId="5">#REF!</definedName>
    <definedName name="_TAT1" localSheetId="6">#REF!</definedName>
    <definedName name="_TAT1" localSheetId="7">#REF!</definedName>
    <definedName name="_TAT1">#REF!</definedName>
    <definedName name="_TAT2" localSheetId="1">#REF!</definedName>
    <definedName name="_TAT2" localSheetId="5">#REF!</definedName>
    <definedName name="_TAT2" localSheetId="6">#REF!</definedName>
    <definedName name="_TAT2" localSheetId="7">#REF!</definedName>
    <definedName name="_TAT2">#REF!</definedName>
    <definedName name="_TAT3" localSheetId="1">#REF!</definedName>
    <definedName name="_TAT3" localSheetId="5">#REF!</definedName>
    <definedName name="_TAT3" localSheetId="6">#REF!</definedName>
    <definedName name="_TAT3" localSheetId="7">#REF!</definedName>
    <definedName name="_TAT3">#REF!</definedName>
    <definedName name="_TH1">#REF!</definedName>
    <definedName name="_TH2">#REF!</definedName>
    <definedName name="_TH3">#REF!</definedName>
    <definedName name="_TH4">#REF!</definedName>
    <definedName name="_TL1">#REF!</definedName>
    <definedName name="_TL2">#REF!</definedName>
    <definedName name="_TL3">#REF!</definedName>
    <definedName name="_TL4">#REF!</definedName>
    <definedName name="_TL5">#REF!</definedName>
    <definedName name="_TT1">#REF!</definedName>
    <definedName name="_TT2">#REF!</definedName>
    <definedName name="_TT3">#REF!</definedName>
    <definedName name="\A">#REF!</definedName>
    <definedName name="\B">#REF!</definedName>
    <definedName name="\C">#REF!</definedName>
    <definedName name="\D">#REF!</definedName>
    <definedName name="\p" localSheetId="1">#REF!</definedName>
    <definedName name="\p" localSheetId="5">#REF!</definedName>
    <definedName name="\p" localSheetId="6">#REF!</definedName>
    <definedName name="\p" localSheetId="7">#REF!</definedName>
    <definedName name="\p">#REF!</definedName>
    <definedName name="a">#REF!</definedName>
    <definedName name="area1">#REF!</definedName>
    <definedName name="ａｒｅａ２">#REF!</definedName>
    <definedName name="HISAI">#REF!</definedName>
    <definedName name="JIN">#REF!</definedName>
    <definedName name="JR_PAGE_ANCHOR_3_1">#REF!</definedName>
    <definedName name="ｋ">#REF!</definedName>
    <definedName name="KANKAN1" localSheetId="1">#REF!</definedName>
    <definedName name="KANKAN1" localSheetId="5">#REF!</definedName>
    <definedName name="KANKAN1" localSheetId="6">#REF!</definedName>
    <definedName name="KANKAN1" localSheetId="7">#REF!</definedName>
    <definedName name="KANKAN1">#REF!</definedName>
    <definedName name="KANKAN2" localSheetId="1">#REF!</definedName>
    <definedName name="KANKAN2" localSheetId="5">#REF!</definedName>
    <definedName name="KANKAN2" localSheetId="6">#REF!</definedName>
    <definedName name="KANKAN2" localSheetId="7">#REF!</definedName>
    <definedName name="KANKAN2">#REF!</definedName>
    <definedName name="KANKAN3" localSheetId="1">#REF!</definedName>
    <definedName name="KANKAN3" localSheetId="5">#REF!</definedName>
    <definedName name="KANKAN3" localSheetId="6">#REF!</definedName>
    <definedName name="KANKAN3" localSheetId="7">#REF!</definedName>
    <definedName name="KANKAN3">#REF!</definedName>
    <definedName name="KANKAN4" localSheetId="1">#REF!</definedName>
    <definedName name="KANKAN4" localSheetId="5">#REF!</definedName>
    <definedName name="KANKAN4" localSheetId="6">#REF!</definedName>
    <definedName name="KANKAN4" localSheetId="7">#REF!</definedName>
    <definedName name="KANKAN4">#REF!</definedName>
    <definedName name="KANKAN5" localSheetId="1">#REF!</definedName>
    <definedName name="KANKAN5" localSheetId="5">#REF!</definedName>
    <definedName name="KANKAN5" localSheetId="6">#REF!</definedName>
    <definedName name="KANKAN5" localSheetId="7">#REF!</definedName>
    <definedName name="KANKAN5">#REF!</definedName>
    <definedName name="KANKAN6" localSheetId="1">#REF!</definedName>
    <definedName name="KANKAN6" localSheetId="5">#REF!</definedName>
    <definedName name="KANKAN6" localSheetId="6">#REF!</definedName>
    <definedName name="KANKAN6" localSheetId="7">#REF!</definedName>
    <definedName name="KANKAN6">#REF!</definedName>
    <definedName name="KASO">#REF!</definedName>
    <definedName name="KEI">#REF!</definedName>
    <definedName name="KOUHU">#REF!</definedName>
    <definedName name="KUBUN">#REF!</definedName>
    <definedName name="ｌ">#REF!</definedName>
    <definedName name="ｍ">#REF!</definedName>
    <definedName name="MENKAN2" localSheetId="1">#REF!</definedName>
    <definedName name="MENKAN2" localSheetId="5">#REF!</definedName>
    <definedName name="MENKAN2" localSheetId="6">#REF!</definedName>
    <definedName name="MENKAN2" localSheetId="7">#REF!</definedName>
    <definedName name="MENKAN2">#REF!</definedName>
    <definedName name="mpil" localSheetId="1">#REF!</definedName>
    <definedName name="mpil" localSheetId="5">#REF!</definedName>
    <definedName name="mpil" localSheetId="6">#REF!</definedName>
    <definedName name="mpil" localSheetId="7">#REF!</definedName>
    <definedName name="mpil">#REF!</definedName>
    <definedName name="n">#REF!</definedName>
    <definedName name="NAME">#REF!</definedName>
    <definedName name="nｂ">#REF!</definedName>
    <definedName name="nen">#REF!</definedName>
    <definedName name="NEN0">#REF!</definedName>
    <definedName name="NENRI" localSheetId="1">#REF!</definedName>
    <definedName name="NENRI" localSheetId="5">#REF!</definedName>
    <definedName name="NENRI" localSheetId="6">#REF!</definedName>
    <definedName name="NENRI" localSheetId="7">#REF!</definedName>
    <definedName name="NENRI">#REF!</definedName>
    <definedName name="o">#REF!</definedName>
    <definedName name="OSUI1">#REF!</definedName>
    <definedName name="OSUI2">#REF!</definedName>
    <definedName name="OSUI3">#REF!</definedName>
    <definedName name="p">#REF!</definedName>
    <definedName name="PAH">#REF!</definedName>
    <definedName name="PAT">#REF!</definedName>
    <definedName name="pop">#REF!</definedName>
    <definedName name="PPA">#REF!</definedName>
    <definedName name="_xlnm.Print_Area" localSheetId="1">'管路施設ｽﾄｯｸﾏﾈｼﾞﾒﾝﾄ基本計画（雨水・汚水）'!$A$1:$K$46</definedName>
    <definedName name="_xlnm.Print_Area" localSheetId="9">耐震設計LV1!$A$1:$K$23</definedName>
    <definedName name="_xlnm.Print_Area" localSheetId="5">'代価表 (MH)'!$A$1:$G$18</definedName>
    <definedName name="_xlnm.Print_Area" localSheetId="6">'代価表（管渠）'!$A$1:$G$31</definedName>
    <definedName name="_xlnm.Print_Area" localSheetId="7">単価表!$A$1:$G$26</definedName>
    <definedName name="_xlnm.Print_Area" localSheetId="2">点検・調査における単位・項目の検討!$A$1:$K$23</definedName>
    <definedName name="_xlnm.Print_Area" localSheetId="0">表紙!$A$1:$Q$53</definedName>
    <definedName name="_xlnm.Print_Area" localSheetId="8">布設替・開削工法1200未満!$A$1:$K$24</definedName>
    <definedName name="_xlnm.Print_Area" localSheetId="10">'報告書作成（詳細設計）'!$A$1:$K$23</definedName>
    <definedName name="_xlnm.Print_Area" localSheetId="4">目視調査内訳!$A$1:$G$50</definedName>
    <definedName name="PUMP1" localSheetId="3">#REF!</definedName>
    <definedName name="PUMP1" localSheetId="7">#REF!</definedName>
    <definedName name="PUMP1" localSheetId="0">#REF!</definedName>
    <definedName name="PUMP1">#REF!</definedName>
    <definedName name="PUMP2" localSheetId="3">#REF!</definedName>
    <definedName name="PUMP2" localSheetId="0">#REF!</definedName>
    <definedName name="PUMP2">#REF!</definedName>
    <definedName name="PUMP3" localSheetId="3">#REF!</definedName>
    <definedName name="PUMP3">#REF!</definedName>
    <definedName name="PUMP4">#REF!</definedName>
    <definedName name="PUMP5">#REF!</definedName>
    <definedName name="PUMP6">#REF!</definedName>
    <definedName name="Ｐ供用" localSheetId="1">#REF!</definedName>
    <definedName name="Ｐ供用" localSheetId="5">#REF!</definedName>
    <definedName name="Ｐ供用" localSheetId="6">#REF!</definedName>
    <definedName name="Ｐ供用" localSheetId="7">#REF!</definedName>
    <definedName name="Ｐ供用">#REF!</definedName>
    <definedName name="q">#REF!</definedName>
    <definedName name="s">#REF!</definedName>
    <definedName name="SP" localSheetId="1">#REF!</definedName>
    <definedName name="SP" localSheetId="5">#REF!</definedName>
    <definedName name="SP" localSheetId="6">#REF!</definedName>
    <definedName name="SP" localSheetId="7">#REF!</definedName>
    <definedName name="SP">#REF!</definedName>
    <definedName name="sui0">#REF!</definedName>
    <definedName name="sup">#REF!</definedName>
    <definedName name="t">#REF!</definedName>
    <definedName name="TAH">#REF!</definedName>
    <definedName name="TAL" localSheetId="1">#REF!</definedName>
    <definedName name="TAL" localSheetId="5">#REF!</definedName>
    <definedName name="TAL" localSheetId="6">#REF!</definedName>
    <definedName name="TAL" localSheetId="7">#REF!</definedName>
    <definedName name="TAL">#REF!</definedName>
    <definedName name="TAT">#REF!</definedName>
    <definedName name="THH">#REF!</definedName>
    <definedName name="THL">#REF!</definedName>
    <definedName name="TIKU">#REF!</definedName>
    <definedName name="XX" localSheetId="1">#REF!</definedName>
    <definedName name="XX" localSheetId="5">#REF!</definedName>
    <definedName name="XX" localSheetId="6">#REF!</definedName>
    <definedName name="XX" localSheetId="7">#REF!</definedName>
    <definedName name="XX">#REF!</definedName>
    <definedName name="ポンプ施工">#REF!</definedName>
    <definedName name="ポンプ設計">#REF!</definedName>
    <definedName name="ポンプ補助">#REF!</definedName>
    <definedName name="ポンプ用地">#REF!</definedName>
    <definedName name="ポンプ用地補助">#REF!</definedName>
    <definedName name="幹線施工" localSheetId="1">#REF!</definedName>
    <definedName name="幹線施工" localSheetId="5">#REF!</definedName>
    <definedName name="幹線施工" localSheetId="6">#REF!</definedName>
    <definedName name="幹線施工" localSheetId="7">#REF!</definedName>
    <definedName name="幹線施工">#REF!</definedName>
    <definedName name="幹線設計" localSheetId="1">#REF!</definedName>
    <definedName name="幹線設計" localSheetId="5">#REF!</definedName>
    <definedName name="幹線設計" localSheetId="6">#REF!</definedName>
    <definedName name="幹線設計" localSheetId="7">#REF!</definedName>
    <definedName name="幹線設計">#REF!</definedName>
    <definedName name="幹線補助">#REF!</definedName>
    <definedName name="基準" localSheetId="1">#REF!</definedName>
    <definedName name="基準" localSheetId="5">#REF!</definedName>
    <definedName name="基準" localSheetId="6">#REF!</definedName>
    <definedName name="基準" localSheetId="7">#REF!</definedName>
    <definedName name="基準">#REF!</definedName>
    <definedName name="基準２" localSheetId="1">#REF!</definedName>
    <definedName name="基準２" localSheetId="5">#REF!</definedName>
    <definedName name="基準２" localSheetId="6">#REF!</definedName>
    <definedName name="基準２" localSheetId="7">#REF!</definedName>
    <definedName name="基準２">#REF!</definedName>
    <definedName name="期間">#REF!</definedName>
    <definedName name="期間ｂ">#REF!</definedName>
    <definedName name="起債">#REF!</definedName>
    <definedName name="起債２">#REF!</definedName>
    <definedName name="起債a" localSheetId="1">#REF!</definedName>
    <definedName name="起債a" localSheetId="5">#REF!</definedName>
    <definedName name="起債a" localSheetId="6">#REF!</definedName>
    <definedName name="起債a" localSheetId="7">#REF!</definedName>
    <definedName name="起債a">#REF!</definedName>
    <definedName name="起債ｃ" localSheetId="1">#REF!</definedName>
    <definedName name="起債ｃ" localSheetId="5">#REF!</definedName>
    <definedName name="起債ｃ" localSheetId="6">#REF!</definedName>
    <definedName name="起債ｃ" localSheetId="7">#REF!</definedName>
    <definedName name="起債ｃ">#REF!</definedName>
    <definedName name="供用">#REF!</definedName>
    <definedName name="係数1">#REF!</definedName>
    <definedName name="係数2">#REF!</definedName>
    <definedName name="係数3">#REF!</definedName>
    <definedName name="工期延長">#REF!</definedName>
    <definedName name="高度">#REF!</definedName>
    <definedName name="枝線施工">#REF!</definedName>
    <definedName name="枝線設計">#REF!</definedName>
    <definedName name="時間最大">#REF!</definedName>
    <definedName name="処理高率">#REF!</definedName>
    <definedName name="処理施工" localSheetId="1">#REF!</definedName>
    <definedName name="処理施工" localSheetId="5">#REF!</definedName>
    <definedName name="処理施工" localSheetId="6">#REF!</definedName>
    <definedName name="処理施工" localSheetId="7">#REF!</definedName>
    <definedName name="処理施工">#REF!</definedName>
    <definedName name="処理設計" localSheetId="1">#REF!</definedName>
    <definedName name="処理設計" localSheetId="5">#REF!</definedName>
    <definedName name="処理設計" localSheetId="6">#REF!</definedName>
    <definedName name="処理設計" localSheetId="7">#REF!</definedName>
    <definedName name="処理設計">#REF!</definedName>
    <definedName name="処理補助">#REF!</definedName>
    <definedName name="処理用地" localSheetId="1">#REF!</definedName>
    <definedName name="処理用地" localSheetId="5">#REF!</definedName>
    <definedName name="処理用地" localSheetId="6">#REF!</definedName>
    <definedName name="処理用地" localSheetId="7">#REF!</definedName>
    <definedName name="処理用地">#REF!</definedName>
    <definedName name="処理用地補助">#REF!</definedName>
    <definedName name="据置">#REF!</definedName>
    <definedName name="据置ｂ">#REF!</definedName>
    <definedName name="設計変更協議書" localSheetId="1">#REF!</definedName>
    <definedName name="設計変更協議書" localSheetId="5">#REF!</definedName>
    <definedName name="設計変更協議書" localSheetId="6">#REF!</definedName>
    <definedName name="設計変更協議書" localSheetId="7">#REF!</definedName>
    <definedName name="設計変更協議書">#REF!</definedName>
    <definedName name="宅地率">#REF!</definedName>
    <definedName name="徴集開始">#REF!</definedName>
    <definedName name="日最大">#REF!</definedName>
    <definedName name="日平均">#REF!</definedName>
    <definedName name="入力用紙">#REF!</definedName>
    <definedName name="年１">#REF!</definedName>
    <definedName name="年１a" localSheetId="1">#REF!</definedName>
    <definedName name="年１a" localSheetId="5">#REF!</definedName>
    <definedName name="年１a" localSheetId="6">#REF!</definedName>
    <definedName name="年１a" localSheetId="7">#REF!</definedName>
    <definedName name="年１a">#REF!</definedName>
    <definedName name="年１ｂ">#REF!</definedName>
    <definedName name="年１ｃ" localSheetId="1">#REF!</definedName>
    <definedName name="年１ｃ" localSheetId="5">#REF!</definedName>
    <definedName name="年１ｃ" localSheetId="6">#REF!</definedName>
    <definedName name="年１ｃ" localSheetId="7">#REF!</definedName>
    <definedName name="年１ｃ">#REF!</definedName>
    <definedName name="年２">#REF!</definedName>
    <definedName name="年次">#REF!</definedName>
    <definedName name="年利">#REF!</definedName>
    <definedName name="比率" localSheetId="1">#REF!</definedName>
    <definedName name="比率" localSheetId="5">#REF!</definedName>
    <definedName name="比率" localSheetId="6">#REF!</definedName>
    <definedName name="比率" localSheetId="7">#REF!</definedName>
    <definedName name="比率">#REF!</definedName>
    <definedName name="負担金">#REF!</definedName>
    <definedName name="部分使用">#REF!</definedName>
    <definedName name="部分使用協議">#REF!</definedName>
    <definedName name="部分使用同意書">#REF!</definedName>
    <definedName name="物価" localSheetId="1">#REF!</definedName>
    <definedName name="物価" localSheetId="5">#REF!</definedName>
    <definedName name="物価" localSheetId="6">#REF!</definedName>
    <definedName name="物価" localSheetId="7">#REF!</definedName>
    <definedName name="物価">#REF!</definedName>
    <definedName name="変更協議書">#REF!</definedName>
    <definedName name="変更理由">#REF!</definedName>
    <definedName name="補正1">#REF!</definedName>
    <definedName name="補正2">#REF!</definedName>
    <definedName name="補正3">#REF!</definedName>
    <definedName name="面整備補助">#REF!</definedName>
    <definedName name="利率">#REF!</definedName>
    <definedName name="利率１">#REF!</definedName>
    <definedName name="利率２" localSheetId="1">#REF!</definedName>
    <definedName name="利率２" localSheetId="5">#REF!</definedName>
    <definedName name="利率２" localSheetId="6">#REF!</definedName>
    <definedName name="利率２" localSheetId="7">#REF!</definedName>
    <definedName name="利率２">#REF!</definedName>
    <definedName name="利率a" localSheetId="1">#REF!</definedName>
    <definedName name="利率a" localSheetId="5">#REF!</definedName>
    <definedName name="利率a" localSheetId="6">#REF!</definedName>
    <definedName name="利率a" localSheetId="7">#REF!</definedName>
    <definedName name="利率a">#REF!</definedName>
    <definedName name="利率ｂ">#REF!</definedName>
    <definedName name="利率ｃ" localSheetId="1">#REF!</definedName>
    <definedName name="利率ｃ" localSheetId="5">#REF!</definedName>
    <definedName name="利率ｃ" localSheetId="6">#REF!</definedName>
    <definedName name="利率ｃ" localSheetId="7">#REF!</definedName>
    <definedName name="利率ｃ">#REF!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7" l="1"/>
  <c r="B9" i="7" s="1"/>
  <c r="D9" i="7" s="1"/>
  <c r="C3" i="7"/>
  <c r="B3" i="7"/>
  <c r="D3" i="7" s="1"/>
  <c r="E3" i="7" s="1"/>
  <c r="J8" i="27"/>
  <c r="F8" i="27"/>
  <c r="E8" i="27"/>
  <c r="D8" i="27"/>
  <c r="I8" i="27" s="1"/>
  <c r="J6" i="27"/>
  <c r="I6" i="27"/>
  <c r="J5" i="27"/>
  <c r="I5" i="27"/>
  <c r="J4" i="27"/>
  <c r="I4" i="27"/>
  <c r="V4" i="26"/>
  <c r="U4" i="26"/>
  <c r="G4" i="26"/>
  <c r="F4" i="26"/>
  <c r="E4" i="26"/>
  <c r="J4" i="26" s="1"/>
  <c r="D4" i="26"/>
  <c r="I4" i="26" s="1"/>
  <c r="H12" i="25"/>
  <c r="U9" i="25"/>
  <c r="T9" i="25"/>
  <c r="S9" i="25"/>
  <c r="R9" i="25"/>
  <c r="Q9" i="25"/>
  <c r="P9" i="25"/>
  <c r="H9" i="25"/>
  <c r="G9" i="25"/>
  <c r="V7" i="25"/>
  <c r="U7" i="25"/>
  <c r="D7" i="25"/>
  <c r="V6" i="25"/>
  <c r="U6" i="25"/>
  <c r="H6" i="25"/>
  <c r="G6" i="25"/>
  <c r="F6" i="25"/>
  <c r="E6" i="25"/>
  <c r="J6" i="25" s="1"/>
  <c r="V5" i="25"/>
  <c r="U5" i="25"/>
  <c r="I5" i="25"/>
  <c r="F5" i="25"/>
  <c r="E5" i="25"/>
  <c r="D5" i="25"/>
  <c r="V4" i="25"/>
  <c r="V9" i="25" s="1"/>
  <c r="U4" i="25"/>
  <c r="F4" i="25"/>
  <c r="E4" i="25"/>
  <c r="P23" i="24"/>
  <c r="T24" i="24" s="1"/>
  <c r="P22" i="24"/>
  <c r="D22" i="24"/>
  <c r="D23" i="24" s="1"/>
  <c r="H24" i="24" s="1"/>
  <c r="T16" i="24"/>
  <c r="S16" i="24"/>
  <c r="R16" i="24"/>
  <c r="Q16" i="24"/>
  <c r="P16" i="24"/>
  <c r="O16" i="24"/>
  <c r="V14" i="24"/>
  <c r="U14" i="24"/>
  <c r="D14" i="24"/>
  <c r="I14" i="24" s="1"/>
  <c r="C14" i="24"/>
  <c r="J14" i="24" s="1"/>
  <c r="V13" i="24"/>
  <c r="U13" i="24"/>
  <c r="H13" i="24"/>
  <c r="G13" i="24"/>
  <c r="F13" i="24"/>
  <c r="J13" i="24" s="1"/>
  <c r="E13" i="24"/>
  <c r="D13" i="24"/>
  <c r="V12" i="24"/>
  <c r="U12" i="24"/>
  <c r="H12" i="24"/>
  <c r="G12" i="24"/>
  <c r="F12" i="24"/>
  <c r="E12" i="24"/>
  <c r="D12" i="24"/>
  <c r="V11" i="24"/>
  <c r="U11" i="24"/>
  <c r="J11" i="24"/>
  <c r="I11" i="24"/>
  <c r="V10" i="24"/>
  <c r="V16" i="24" s="1"/>
  <c r="Q24" i="24" s="1"/>
  <c r="V24" i="24" s="1"/>
  <c r="U10" i="24"/>
  <c r="H10" i="24"/>
  <c r="G10" i="24"/>
  <c r="F10" i="24"/>
  <c r="E10" i="24"/>
  <c r="D10" i="24"/>
  <c r="V9" i="24"/>
  <c r="U9" i="24"/>
  <c r="G9" i="24"/>
  <c r="F9" i="24"/>
  <c r="E9" i="24"/>
  <c r="D9" i="24"/>
  <c r="J9" i="24" s="1"/>
  <c r="C9" i="24"/>
  <c r="V8" i="24"/>
  <c r="U8" i="24"/>
  <c r="J8" i="24"/>
  <c r="H8" i="24"/>
  <c r="G8" i="24"/>
  <c r="F8" i="24"/>
  <c r="E8" i="24"/>
  <c r="D8" i="24"/>
  <c r="I8" i="24" s="1"/>
  <c r="V7" i="24"/>
  <c r="U7" i="24"/>
  <c r="H7" i="24"/>
  <c r="G7" i="24"/>
  <c r="F7" i="24"/>
  <c r="E7" i="24"/>
  <c r="D7" i="24"/>
  <c r="C7" i="24"/>
  <c r="V6" i="24"/>
  <c r="U6" i="24"/>
  <c r="H6" i="24"/>
  <c r="G6" i="24"/>
  <c r="F6" i="24"/>
  <c r="E6" i="24"/>
  <c r="J6" i="24" s="1"/>
  <c r="D6" i="24"/>
  <c r="V5" i="24"/>
  <c r="U5" i="24"/>
  <c r="J5" i="24"/>
  <c r="H5" i="24"/>
  <c r="G5" i="24"/>
  <c r="F5" i="24"/>
  <c r="E5" i="24"/>
  <c r="I5" i="24" s="1"/>
  <c r="V4" i="24"/>
  <c r="U4" i="24"/>
  <c r="J4" i="24"/>
  <c r="H4" i="24"/>
  <c r="G4" i="24"/>
  <c r="G16" i="24" s="1"/>
  <c r="F4" i="24"/>
  <c r="F16" i="24" s="1"/>
  <c r="E4" i="24"/>
  <c r="D4" i="24"/>
  <c r="C4" i="24"/>
  <c r="I4" i="24" s="1"/>
  <c r="H9" i="8"/>
  <c r="J9" i="8" s="1"/>
  <c r="V4" i="8"/>
  <c r="U4" i="8"/>
  <c r="J4" i="8"/>
  <c r="E9" i="8" s="1"/>
  <c r="F4" i="8"/>
  <c r="E4" i="8"/>
  <c r="D4" i="8"/>
  <c r="I4" i="8" s="1"/>
  <c r="Q43" i="12"/>
  <c r="T44" i="12" s="1"/>
  <c r="E43" i="12"/>
  <c r="H44" i="12" s="1"/>
  <c r="C41" i="12"/>
  <c r="Q38" i="12"/>
  <c r="P38" i="12"/>
  <c r="U38" i="12" s="1"/>
  <c r="O38" i="12"/>
  <c r="V38" i="12" s="1"/>
  <c r="E38" i="12"/>
  <c r="I38" i="12" s="1"/>
  <c r="D38" i="12"/>
  <c r="C38" i="12"/>
  <c r="R33" i="12"/>
  <c r="Q33" i="12"/>
  <c r="U33" i="12" s="1"/>
  <c r="P33" i="12"/>
  <c r="F33" i="12"/>
  <c r="I33" i="12" s="1"/>
  <c r="E33" i="12"/>
  <c r="D33" i="12"/>
  <c r="J33" i="12" s="1"/>
  <c r="T32" i="12"/>
  <c r="S32" i="12"/>
  <c r="R32" i="12"/>
  <c r="Q32" i="12"/>
  <c r="V32" i="12" s="1"/>
  <c r="P32" i="12"/>
  <c r="H32" i="12"/>
  <c r="G32" i="12"/>
  <c r="F32" i="12"/>
  <c r="E32" i="12"/>
  <c r="D32" i="12"/>
  <c r="T31" i="12"/>
  <c r="S31" i="12"/>
  <c r="R31" i="12"/>
  <c r="Q31" i="12"/>
  <c r="P31" i="12"/>
  <c r="V31" i="12" s="1"/>
  <c r="H31" i="12"/>
  <c r="G31" i="12"/>
  <c r="F31" i="12"/>
  <c r="J31" i="12" s="1"/>
  <c r="E31" i="12"/>
  <c r="D31" i="12"/>
  <c r="T30" i="12"/>
  <c r="S30" i="12"/>
  <c r="R30" i="12"/>
  <c r="Q30" i="12"/>
  <c r="V30" i="12" s="1"/>
  <c r="P30" i="12"/>
  <c r="H30" i="12"/>
  <c r="H34" i="12" s="1"/>
  <c r="G30" i="12"/>
  <c r="F30" i="12"/>
  <c r="E30" i="12"/>
  <c r="D30" i="12"/>
  <c r="S28" i="12"/>
  <c r="R28" i="12"/>
  <c r="Q28" i="12"/>
  <c r="P28" i="12"/>
  <c r="G28" i="12"/>
  <c r="F28" i="12"/>
  <c r="E28" i="12"/>
  <c r="D28" i="12"/>
  <c r="J28" i="12" s="1"/>
  <c r="S27" i="12"/>
  <c r="R27" i="12"/>
  <c r="R34" i="12" s="1"/>
  <c r="Q27" i="12"/>
  <c r="P27" i="12"/>
  <c r="G27" i="12"/>
  <c r="F27" i="12"/>
  <c r="E27" i="12"/>
  <c r="E34" i="12" s="1"/>
  <c r="D27" i="12"/>
  <c r="J27" i="12" s="1"/>
  <c r="T23" i="12"/>
  <c r="T34" i="12" s="1"/>
  <c r="S23" i="12"/>
  <c r="S34" i="12" s="1"/>
  <c r="R23" i="12"/>
  <c r="Q23" i="12"/>
  <c r="P23" i="12"/>
  <c r="H23" i="12"/>
  <c r="G23" i="12"/>
  <c r="G34" i="12" s="1"/>
  <c r="F23" i="12"/>
  <c r="F34" i="12" s="1"/>
  <c r="E23" i="12"/>
  <c r="D23" i="12"/>
  <c r="T20" i="12"/>
  <c r="S20" i="12"/>
  <c r="R20" i="12"/>
  <c r="Q20" i="12"/>
  <c r="V20" i="12" s="1"/>
  <c r="P20" i="12"/>
  <c r="O20" i="12"/>
  <c r="O21" i="12" s="1"/>
  <c r="O41" i="12" s="1"/>
  <c r="H20" i="12"/>
  <c r="G20" i="12"/>
  <c r="F20" i="12"/>
  <c r="E20" i="12"/>
  <c r="J20" i="12" s="1"/>
  <c r="D20" i="12"/>
  <c r="C20" i="12"/>
  <c r="C21" i="12" s="1"/>
  <c r="T19" i="12"/>
  <c r="S19" i="12"/>
  <c r="R19" i="12"/>
  <c r="Q19" i="12"/>
  <c r="U19" i="12" s="1"/>
  <c r="P19" i="12"/>
  <c r="H19" i="12"/>
  <c r="G19" i="12"/>
  <c r="F19" i="12"/>
  <c r="E19" i="12"/>
  <c r="D19" i="12"/>
  <c r="J19" i="12" s="1"/>
  <c r="T18" i="12"/>
  <c r="S18" i="12"/>
  <c r="R18" i="12"/>
  <c r="Q18" i="12"/>
  <c r="P18" i="12"/>
  <c r="H18" i="12"/>
  <c r="G18" i="12"/>
  <c r="F18" i="12"/>
  <c r="F21" i="12" s="1"/>
  <c r="E18" i="12"/>
  <c r="D18" i="12"/>
  <c r="T17" i="12"/>
  <c r="S17" i="12"/>
  <c r="S21" i="12" s="1"/>
  <c r="R17" i="12"/>
  <c r="R21" i="12" s="1"/>
  <c r="Q17" i="12"/>
  <c r="V17" i="12" s="1"/>
  <c r="P17" i="12"/>
  <c r="H17" i="12"/>
  <c r="H21" i="12" s="1"/>
  <c r="G17" i="12"/>
  <c r="G21" i="12" s="1"/>
  <c r="F17" i="12"/>
  <c r="E17" i="12"/>
  <c r="E21" i="12" s="1"/>
  <c r="D17" i="12"/>
  <c r="S15" i="12"/>
  <c r="R15" i="12"/>
  <c r="Q15" i="12"/>
  <c r="P15" i="12"/>
  <c r="J15" i="12"/>
  <c r="G15" i="12"/>
  <c r="F15" i="12"/>
  <c r="E15" i="12"/>
  <c r="D15" i="12"/>
  <c r="I15" i="12" s="1"/>
  <c r="T14" i="12"/>
  <c r="S14" i="12"/>
  <c r="P14" i="12"/>
  <c r="F14" i="12"/>
  <c r="T13" i="12"/>
  <c r="S13" i="12"/>
  <c r="R13" i="12"/>
  <c r="V13" i="12" s="1"/>
  <c r="Q13" i="12"/>
  <c r="U13" i="12" s="1"/>
  <c r="P13" i="12"/>
  <c r="H13" i="12"/>
  <c r="G13" i="12"/>
  <c r="F13" i="12"/>
  <c r="E13" i="12"/>
  <c r="D13" i="12"/>
  <c r="J13" i="12" s="1"/>
  <c r="T12" i="12"/>
  <c r="S12" i="12"/>
  <c r="R12" i="12"/>
  <c r="Q12" i="12"/>
  <c r="P12" i="12"/>
  <c r="H12" i="12"/>
  <c r="G12" i="12"/>
  <c r="G14" i="12" s="1"/>
  <c r="F12" i="12"/>
  <c r="E12" i="12"/>
  <c r="D12" i="12"/>
  <c r="T11" i="12"/>
  <c r="S11" i="12"/>
  <c r="R11" i="12"/>
  <c r="V11" i="12" s="1"/>
  <c r="Q11" i="12"/>
  <c r="U11" i="12" s="1"/>
  <c r="P11" i="12"/>
  <c r="H11" i="12"/>
  <c r="H14" i="12" s="1"/>
  <c r="G11" i="12"/>
  <c r="F11" i="12"/>
  <c r="E11" i="12"/>
  <c r="D11" i="12"/>
  <c r="J11" i="12" s="1"/>
  <c r="R10" i="12"/>
  <c r="Q10" i="12"/>
  <c r="Q14" i="12" s="1"/>
  <c r="P10" i="12"/>
  <c r="V10" i="12" s="1"/>
  <c r="I10" i="12"/>
  <c r="F10" i="12"/>
  <c r="E10" i="12"/>
  <c r="D10" i="12"/>
  <c r="R7" i="12"/>
  <c r="Q7" i="12"/>
  <c r="P7" i="12"/>
  <c r="F7" i="12"/>
  <c r="I7" i="12" s="1"/>
  <c r="E7" i="12"/>
  <c r="D7" i="12"/>
  <c r="T5" i="12"/>
  <c r="T8" i="12" s="1"/>
  <c r="S5" i="12"/>
  <c r="S8" i="12" s="1"/>
  <c r="S41" i="12" s="1"/>
  <c r="R5" i="12"/>
  <c r="R8" i="12" s="1"/>
  <c r="Q5" i="12"/>
  <c r="U5" i="12" s="1"/>
  <c r="P5" i="12"/>
  <c r="P8" i="12" s="1"/>
  <c r="H5" i="12"/>
  <c r="H8" i="12" s="1"/>
  <c r="G5" i="12"/>
  <c r="G8" i="12" s="1"/>
  <c r="G41" i="12" s="1"/>
  <c r="F5" i="12"/>
  <c r="E5" i="12"/>
  <c r="E8" i="12" s="1"/>
  <c r="D5" i="12"/>
  <c r="J5" i="12" s="1"/>
  <c r="H41" i="12" l="1"/>
  <c r="I20" i="12"/>
  <c r="U20" i="12"/>
  <c r="P34" i="12"/>
  <c r="V23" i="12"/>
  <c r="U23" i="12"/>
  <c r="Q34" i="12"/>
  <c r="J7" i="24"/>
  <c r="J16" i="24" s="1"/>
  <c r="E24" i="24" s="1"/>
  <c r="J24" i="24" s="1"/>
  <c r="I7" i="24"/>
  <c r="I10" i="24"/>
  <c r="J10" i="24"/>
  <c r="F9" i="25"/>
  <c r="I4" i="25"/>
  <c r="J8" i="12"/>
  <c r="V5" i="12"/>
  <c r="D8" i="12"/>
  <c r="Q8" i="12"/>
  <c r="D14" i="12"/>
  <c r="V19" i="12"/>
  <c r="I27" i="12"/>
  <c r="U30" i="12"/>
  <c r="H16" i="24"/>
  <c r="I6" i="24"/>
  <c r="I16" i="24" s="1"/>
  <c r="I9" i="24"/>
  <c r="V7" i="12"/>
  <c r="E14" i="12"/>
  <c r="E41" i="12" s="1"/>
  <c r="J12" i="12"/>
  <c r="Q21" i="12"/>
  <c r="I23" i="12"/>
  <c r="V27" i="12"/>
  <c r="I28" i="12"/>
  <c r="I31" i="12"/>
  <c r="D34" i="12"/>
  <c r="I34" i="12" s="1"/>
  <c r="J38" i="12"/>
  <c r="E16" i="24"/>
  <c r="I13" i="24"/>
  <c r="U17" i="12"/>
  <c r="U21" i="12" s="1"/>
  <c r="V18" i="12"/>
  <c r="V21" i="12" s="1"/>
  <c r="U18" i="12"/>
  <c r="J7" i="25"/>
  <c r="I7" i="25"/>
  <c r="I11" i="12"/>
  <c r="I12" i="12"/>
  <c r="I14" i="12" s="1"/>
  <c r="I13" i="12"/>
  <c r="V15" i="12"/>
  <c r="D21" i="12"/>
  <c r="J17" i="12"/>
  <c r="J21" i="12" s="1"/>
  <c r="J32" i="12"/>
  <c r="I32" i="12"/>
  <c r="D16" i="24"/>
  <c r="I6" i="25"/>
  <c r="I5" i="12"/>
  <c r="I8" i="12" s="1"/>
  <c r="J7" i="12"/>
  <c r="I17" i="12"/>
  <c r="I18" i="12"/>
  <c r="I19" i="12"/>
  <c r="F8" i="12"/>
  <c r="F41" i="12" s="1"/>
  <c r="R14" i="12"/>
  <c r="R41" i="12" s="1"/>
  <c r="V12" i="12"/>
  <c r="V14" i="12" s="1"/>
  <c r="U12" i="12"/>
  <c r="P21" i="12"/>
  <c r="P41" i="12" s="1"/>
  <c r="T21" i="12"/>
  <c r="T41" i="12" s="1"/>
  <c r="J18" i="12"/>
  <c r="J23" i="12"/>
  <c r="V28" i="12"/>
  <c r="I30" i="12"/>
  <c r="J30" i="12"/>
  <c r="U32" i="12"/>
  <c r="V33" i="12"/>
  <c r="U16" i="24"/>
  <c r="J12" i="24"/>
  <c r="E9" i="25"/>
  <c r="D9" i="25"/>
  <c r="C16" i="24"/>
  <c r="J5" i="25"/>
  <c r="U7" i="12"/>
  <c r="U8" i="12" s="1"/>
  <c r="J10" i="12"/>
  <c r="J14" i="12" s="1"/>
  <c r="U10" i="12"/>
  <c r="U14" i="12" s="1"/>
  <c r="U15" i="12"/>
  <c r="U27" i="12"/>
  <c r="U28" i="12"/>
  <c r="U31" i="12"/>
  <c r="I12" i="24"/>
  <c r="J4" i="25"/>
  <c r="J9" i="25" s="1"/>
  <c r="E12" i="25" s="1"/>
  <c r="J12" i="25" s="1"/>
  <c r="Q41" i="12" l="1"/>
  <c r="I9" i="25"/>
  <c r="J34" i="12"/>
  <c r="J41" i="12" s="1"/>
  <c r="E44" i="12" s="1"/>
  <c r="J44" i="12" s="1"/>
  <c r="I21" i="12"/>
  <c r="I41" i="12" s="1"/>
  <c r="D41" i="12"/>
  <c r="V34" i="12"/>
  <c r="V8" i="12"/>
  <c r="V41" i="12" s="1"/>
  <c r="Q44" i="12" s="1"/>
  <c r="V44" i="12" s="1"/>
  <c r="U34" i="12"/>
  <c r="U41" i="12" s="1"/>
</calcChain>
</file>

<file path=xl/comments1.xml><?xml version="1.0" encoding="utf-8"?>
<comments xmlns="http://schemas.openxmlformats.org/spreadsheetml/2006/main">
  <authors>
    <author>渡邉 貴都</author>
  </authors>
  <commentList>
    <comment ref="D18" authorId="0" shapeId="0">
      <text>
        <r>
          <rPr>
            <b/>
            <sz val="9"/>
            <rFont val="ＭＳ Ｐゴシック"/>
            <family val="3"/>
            <charset val="128"/>
          </rPr>
          <t>総延長に対する補正を入力</t>
        </r>
      </text>
    </comment>
    <comment ref="E18" authorId="0" shapeId="0">
      <text>
        <r>
          <rPr>
            <b/>
            <sz val="9"/>
            <rFont val="ＭＳ Ｐゴシック"/>
            <family val="3"/>
            <charset val="128"/>
          </rPr>
          <t>設計対象延長を入力</t>
        </r>
      </text>
    </comment>
    <comment ref="P18" authorId="0" shapeId="0">
      <text>
        <r>
          <rPr>
            <b/>
            <sz val="9"/>
            <rFont val="ＭＳ Ｐゴシック"/>
            <family val="3"/>
            <charset val="128"/>
          </rPr>
          <t>総延長に対する補正を入力</t>
        </r>
      </text>
    </comment>
    <comment ref="Q18" authorId="0" shapeId="0">
      <text>
        <r>
          <rPr>
            <b/>
            <sz val="9"/>
            <rFont val="ＭＳ Ｐゴシック"/>
            <family val="3"/>
            <charset val="128"/>
          </rPr>
          <t>設計対象延長を入力</t>
        </r>
      </text>
    </comment>
    <comment ref="E22" authorId="0" shapeId="0">
      <text>
        <r>
          <rPr>
            <b/>
            <sz val="9"/>
            <rFont val="ＭＳ Ｐゴシック"/>
            <family val="3"/>
            <charset val="128"/>
          </rPr>
          <t>計画工区数を入力</t>
        </r>
      </text>
    </comment>
    <comment ref="Q22" authorId="0" shapeId="0">
      <text>
        <r>
          <rPr>
            <b/>
            <sz val="9"/>
            <rFont val="ＭＳ Ｐゴシック"/>
            <family val="3"/>
            <charset val="128"/>
          </rPr>
          <t>計画工区数を入力</t>
        </r>
      </text>
    </comment>
  </commentList>
</comments>
</file>

<file path=xl/comments2.xml><?xml version="1.0" encoding="utf-8"?>
<comments xmlns="http://schemas.openxmlformats.org/spreadsheetml/2006/main">
  <authors>
    <author>渡邉 貴都</author>
  </authors>
  <commentList>
    <comment ref="E11" authorId="0" shapeId="0">
      <text>
        <r>
          <rPr>
            <b/>
            <sz val="9"/>
            <rFont val="ＭＳ Ｐゴシック"/>
            <family val="3"/>
            <charset val="128"/>
          </rPr>
          <t>設計対象延長を入力</t>
        </r>
      </text>
    </comment>
  </commentList>
</comments>
</file>

<file path=xl/sharedStrings.xml><?xml version="1.0" encoding="utf-8"?>
<sst xmlns="http://schemas.openxmlformats.org/spreadsheetml/2006/main" count="674" uniqueCount="270">
  <si>
    <t>表-Ⅶ-３　による</t>
    <rPh sb="0" eb="1">
      <t>ヒョウ</t>
    </rPh>
    <phoneticPr fontId="4"/>
  </si>
  <si>
    <t>1ｍ当り</t>
    <rPh sb="2" eb="3">
      <t>アタ</t>
    </rPh>
    <phoneticPr fontId="2"/>
  </si>
  <si>
    <t>　　　　　　　　　　名　称</t>
  </si>
  <si>
    <t>安全費</t>
    <rPh sb="0" eb="2">
      <t>アンゼン</t>
    </rPh>
    <rPh sb="2" eb="3">
      <t>ヒ</t>
    </rPh>
    <phoneticPr fontId="2"/>
  </si>
  <si>
    <t>1.対象施設による割増率　　：</t>
    <rPh sb="2" eb="4">
      <t>タイショウ</t>
    </rPh>
    <rPh sb="4" eb="6">
      <t>シセツ</t>
    </rPh>
    <rPh sb="9" eb="11">
      <t>ワリマシ</t>
    </rPh>
    <rPh sb="11" eb="12">
      <t>リツ</t>
    </rPh>
    <phoneticPr fontId="2"/>
  </si>
  <si>
    <t>56kW　1,500cc</t>
  </si>
  <si>
    <t>　５－４点検・調査における
        単位・項目の検討</t>
    <rPh sb="4" eb="6">
      <t>テンケン</t>
    </rPh>
    <rPh sb="7" eb="9">
      <t>チョウサ</t>
    </rPh>
    <rPh sb="22" eb="24">
      <t>タンイ</t>
    </rPh>
    <rPh sb="25" eb="27">
      <t>コウモク</t>
    </rPh>
    <rPh sb="28" eb="30">
      <t>ケントウ</t>
    </rPh>
    <phoneticPr fontId="4"/>
  </si>
  <si>
    <t>　４－４長期的な改築事業の
        シナリオ設定のとりまとめ</t>
    <rPh sb="4" eb="7">
      <t>チョウキテキ</t>
    </rPh>
    <rPh sb="8" eb="10">
      <t>カイチク</t>
    </rPh>
    <rPh sb="10" eb="12">
      <t>ジギョウ</t>
    </rPh>
    <rPh sb="26" eb="28">
      <t>セッテイ</t>
    </rPh>
    <phoneticPr fontId="4"/>
  </si>
  <si>
    <t>名　　　　　　　　　称</t>
  </si>
  <si>
    <t>作業原価計</t>
    <rPh sb="0" eb="2">
      <t>サギョウ</t>
    </rPh>
    <rPh sb="2" eb="4">
      <t>ゲンカ</t>
    </rPh>
    <rPh sb="4" eb="5">
      <t>ケイ</t>
    </rPh>
    <phoneticPr fontId="2"/>
  </si>
  <si>
    <t>　２－４リスクの評価</t>
    <rPh sb="8" eb="10">
      <t>ヒョウカ</t>
    </rPh>
    <phoneticPr fontId="2"/>
  </si>
  <si>
    <t>単　　　価</t>
  </si>
  <si>
    <t>　２－１リスクの特定</t>
    <rPh sb="8" eb="10">
      <t>トクテイ</t>
    </rPh>
    <phoneticPr fontId="2"/>
  </si>
  <si>
    <t>　５－６点検調査方法の検討</t>
    <rPh sb="4" eb="6">
      <t>テンケン</t>
    </rPh>
    <rPh sb="6" eb="8">
      <t>チョウサ</t>
    </rPh>
    <rPh sb="8" eb="10">
      <t>ホウホウ</t>
    </rPh>
    <rPh sb="11" eb="13">
      <t>ケントウ</t>
    </rPh>
    <phoneticPr fontId="4"/>
  </si>
  <si>
    <t>単　　位</t>
  </si>
  <si>
    <t>2.補正後の直接人件費</t>
    <rPh sb="2" eb="4">
      <t>ホセイ</t>
    </rPh>
    <rPh sb="4" eb="5">
      <t>ゴ</t>
    </rPh>
    <rPh sb="6" eb="8">
      <t>チョクセツ</t>
    </rPh>
    <rPh sb="8" eb="11">
      <t>ジンケンヒ</t>
    </rPh>
    <phoneticPr fontId="2"/>
  </si>
  <si>
    <t>小　　　　　　計</t>
    <rPh sb="0" eb="1">
      <t>ショウ</t>
    </rPh>
    <rPh sb="7" eb="8">
      <t>ケイ</t>
    </rPh>
    <phoneticPr fontId="2"/>
  </si>
  <si>
    <t>数　　量</t>
  </si>
  <si>
    <t>運転手（一般）</t>
    <rPh sb="0" eb="3">
      <t>ウンテンシュ</t>
    </rPh>
    <rPh sb="4" eb="6">
      <t>イッパン</t>
    </rPh>
    <phoneticPr fontId="2"/>
  </si>
  <si>
    <t>数量</t>
  </si>
  <si>
    <t>項　目　　　　　　　　単　価</t>
  </si>
  <si>
    <t>技師Ａ</t>
  </si>
  <si>
    <t>技師長</t>
  </si>
  <si>
    <t>人</t>
    <rPh sb="0" eb="1">
      <t>ヒト</t>
    </rPh>
    <phoneticPr fontId="2"/>
  </si>
  <si>
    <t>主任技師</t>
  </si>
  <si>
    <t>７．修繕・改築計画の策定</t>
    <rPh sb="2" eb="4">
      <t>シュウゼン</t>
    </rPh>
    <rPh sb="5" eb="7">
      <t>カイチク</t>
    </rPh>
    <rPh sb="7" eb="9">
      <t>ケイカク</t>
    </rPh>
    <rPh sb="10" eb="12">
      <t>サクテイ</t>
    </rPh>
    <phoneticPr fontId="4"/>
  </si>
  <si>
    <t>技師Ｂ</t>
  </si>
  <si>
    <t>　４－１管理方法の選定</t>
    <rPh sb="4" eb="6">
      <t>カンリ</t>
    </rPh>
    <rPh sb="6" eb="8">
      <t>ホウホウ</t>
    </rPh>
    <rPh sb="9" eb="11">
      <t>センテイ</t>
    </rPh>
    <phoneticPr fontId="4"/>
  </si>
  <si>
    <t>技師Ｃ</t>
  </si>
  <si>
    <t>技術員</t>
  </si>
  <si>
    <t>計</t>
  </si>
  <si>
    <t>　　　　　　　　　　　　名　称</t>
  </si>
  <si>
    <t>金　　額</t>
  </si>
  <si>
    <t>　１－２施設情報の
　　　　電子データ化</t>
    <rPh sb="4" eb="6">
      <t>シセツ</t>
    </rPh>
    <rPh sb="6" eb="8">
      <t>ジョウホウ</t>
    </rPh>
    <rPh sb="14" eb="16">
      <t>デンシ</t>
    </rPh>
    <rPh sb="19" eb="20">
      <t>カ</t>
    </rPh>
    <phoneticPr fontId="4"/>
  </si>
  <si>
    <t>摘　　　　　要</t>
  </si>
  <si>
    <t>式</t>
    <rPh sb="0" eb="1">
      <t>シキ</t>
    </rPh>
    <phoneticPr fontId="2"/>
  </si>
  <si>
    <t>９．照査</t>
    <rPh sb="2" eb="4">
      <t>ショウサ</t>
    </rPh>
    <phoneticPr fontId="4"/>
  </si>
  <si>
    <t>（500ha当り）　　　　　　（単位：人）</t>
    <rPh sb="6" eb="7">
      <t>アタ</t>
    </rPh>
    <rPh sb="16" eb="18">
      <t>タンイ</t>
    </rPh>
    <rPh sb="19" eb="20">
      <t>ニン</t>
    </rPh>
    <phoneticPr fontId="2"/>
  </si>
  <si>
    <t>作業比率</t>
    <rPh sb="0" eb="4">
      <t>サギョウヒリツ</t>
    </rPh>
    <phoneticPr fontId="2"/>
  </si>
  <si>
    <t>６．点検・調査の実施</t>
    <rPh sb="2" eb="4">
      <t>テンケン</t>
    </rPh>
    <rPh sb="5" eb="7">
      <t>チョウサ</t>
    </rPh>
    <rPh sb="8" eb="10">
      <t>ジッシ</t>
    </rPh>
    <phoneticPr fontId="4"/>
  </si>
  <si>
    <t>　５－１環境区分の設定</t>
    <rPh sb="4" eb="6">
      <t>カンキョウ</t>
    </rPh>
    <rPh sb="6" eb="8">
      <t>クブン</t>
    </rPh>
    <rPh sb="9" eb="11">
      <t>セッテイ</t>
    </rPh>
    <phoneticPr fontId="4"/>
  </si>
  <si>
    <t>管路施設ｽﾄｯｸﾏﾈｼﾞﾒﾝﾄ基本計画（雨水、汚水共）</t>
    <rPh sb="0" eb="2">
      <t>カンロ</t>
    </rPh>
    <rPh sb="2" eb="4">
      <t>シセツ</t>
    </rPh>
    <rPh sb="15" eb="17">
      <t>キホン</t>
    </rPh>
    <rPh sb="17" eb="19">
      <t>ケイカク</t>
    </rPh>
    <rPh sb="20" eb="22">
      <t>ウスイ</t>
    </rPh>
    <rPh sb="23" eb="25">
      <t>オスイ</t>
    </rPh>
    <rPh sb="25" eb="26">
      <t>トモ</t>
    </rPh>
    <phoneticPr fontId="2"/>
  </si>
  <si>
    <t>％</t>
  </si>
  <si>
    <t>１．施設情報の収集・整理</t>
    <rPh sb="2" eb="4">
      <t>シセツ</t>
    </rPh>
    <rPh sb="4" eb="6">
      <t>ジョウホウ</t>
    </rPh>
    <rPh sb="7" eb="9">
      <t>シュウシュウ</t>
    </rPh>
    <rPh sb="10" eb="12">
      <t>セイリ</t>
    </rPh>
    <phoneticPr fontId="2"/>
  </si>
  <si>
    <t>　５－８点検・調査計画の
         とりまとめ</t>
    <rPh sb="4" eb="6">
      <t>テンケン</t>
    </rPh>
    <rPh sb="7" eb="9">
      <t>チョウサ</t>
    </rPh>
    <rPh sb="9" eb="11">
      <t>ケイカク</t>
    </rPh>
    <phoneticPr fontId="4"/>
  </si>
  <si>
    <t>　１－１施設情報収集・整理</t>
    <rPh sb="4" eb="6">
      <t>シセツ</t>
    </rPh>
    <rPh sb="6" eb="8">
      <t>ジョウホウ</t>
    </rPh>
    <rPh sb="8" eb="10">
      <t>シュウシュウ</t>
    </rPh>
    <rPh sb="11" eb="13">
      <t>セイリ</t>
    </rPh>
    <phoneticPr fontId="4"/>
  </si>
  <si>
    <t>　４－３最適な改築
         シナリオの選定</t>
    <rPh sb="4" eb="6">
      <t>サイテキ</t>
    </rPh>
    <rPh sb="7" eb="9">
      <t>カイチク</t>
    </rPh>
    <rPh sb="24" eb="26">
      <t>センテイ</t>
    </rPh>
    <phoneticPr fontId="4"/>
  </si>
  <si>
    <t>　２－２被害規模の検討</t>
    <rPh sb="4" eb="6">
      <t>ヒガイ</t>
    </rPh>
    <rPh sb="6" eb="8">
      <t>キボ</t>
    </rPh>
    <rPh sb="9" eb="11">
      <t>ケントウ</t>
    </rPh>
    <phoneticPr fontId="2"/>
  </si>
  <si>
    <t>最終打合わせ</t>
  </si>
  <si>
    <t>（別途計上）</t>
    <rPh sb="1" eb="3">
      <t>ベット</t>
    </rPh>
    <rPh sb="3" eb="5">
      <t>ケイジョウ</t>
    </rPh>
    <phoneticPr fontId="4"/>
  </si>
  <si>
    <t>設計計画</t>
  </si>
  <si>
    <t>　１－３現地踏査</t>
    <rPh sb="4" eb="6">
      <t>ゲンチ</t>
    </rPh>
    <rPh sb="6" eb="8">
      <t>トウサ</t>
    </rPh>
    <phoneticPr fontId="4"/>
  </si>
  <si>
    <t>２．リスクの評価</t>
    <rPh sb="6" eb="8">
      <t>ヒョウカ</t>
    </rPh>
    <phoneticPr fontId="2"/>
  </si>
  <si>
    <t>　２－３発生確率の検討</t>
    <rPh sb="4" eb="6">
      <t>ハッセイ</t>
    </rPh>
    <rPh sb="6" eb="8">
      <t>カクリツ</t>
    </rPh>
    <rPh sb="9" eb="11">
      <t>ケントウ</t>
    </rPh>
    <phoneticPr fontId="2"/>
  </si>
  <si>
    <t>第2号単価表</t>
    <rPh sb="0" eb="1">
      <t>ダイ</t>
    </rPh>
    <rPh sb="2" eb="3">
      <t>ゴウ</t>
    </rPh>
    <rPh sb="3" eb="5">
      <t>タンカ</t>
    </rPh>
    <rPh sb="5" eb="6">
      <t>オモテ</t>
    </rPh>
    <phoneticPr fontId="2"/>
  </si>
  <si>
    <t>３．施設管理の目標設定</t>
    <rPh sb="2" eb="4">
      <t>シセツ</t>
    </rPh>
    <rPh sb="4" eb="6">
      <t>カンリ</t>
    </rPh>
    <rPh sb="7" eb="9">
      <t>モクヒョウ</t>
    </rPh>
    <rPh sb="9" eb="11">
      <t>セッテイ</t>
    </rPh>
    <phoneticPr fontId="2"/>
  </si>
  <si>
    <t>４．長期的な改築事業の
     シナリオ設定</t>
    <rPh sb="2" eb="5">
      <t>チョウキテキ</t>
    </rPh>
    <rPh sb="6" eb="8">
      <t>カイチク</t>
    </rPh>
    <rPh sb="8" eb="10">
      <t>ジギョウ</t>
    </rPh>
    <rPh sb="21" eb="23">
      <t>セッテイ</t>
    </rPh>
    <phoneticPr fontId="4"/>
  </si>
  <si>
    <t>公図調査</t>
  </si>
  <si>
    <t>　４－２改築条件の設定</t>
    <rPh sb="4" eb="6">
      <t>カイチク</t>
    </rPh>
    <rPh sb="6" eb="8">
      <t>ジョウケン</t>
    </rPh>
    <rPh sb="9" eb="11">
      <t>セッテイ</t>
    </rPh>
    <phoneticPr fontId="4"/>
  </si>
  <si>
    <t>人</t>
    <rPh sb="0" eb="1">
      <t>ニン</t>
    </rPh>
    <phoneticPr fontId="2"/>
  </si>
  <si>
    <t>1.設計対象面積              A =</t>
    <rPh sb="2" eb="4">
      <t>セッケイ</t>
    </rPh>
    <rPh sb="4" eb="6">
      <t>タイショウ</t>
    </rPh>
    <rPh sb="6" eb="8">
      <t>メンセキ</t>
    </rPh>
    <phoneticPr fontId="2"/>
  </si>
  <si>
    <t>５．点検・調査計画の策定</t>
    <rPh sb="2" eb="4">
      <t>テンケン</t>
    </rPh>
    <rPh sb="5" eb="7">
      <t>チョウサ</t>
    </rPh>
    <rPh sb="7" eb="9">
      <t>ケイカク</t>
    </rPh>
    <rPh sb="10" eb="12">
      <t>サクテイ</t>
    </rPh>
    <phoneticPr fontId="4"/>
  </si>
  <si>
    <t>　５－２点検・調査頻度の検討</t>
    <rPh sb="4" eb="6">
      <t>テンケン</t>
    </rPh>
    <rPh sb="7" eb="9">
      <t>チョウサ</t>
    </rPh>
    <rPh sb="9" eb="11">
      <t>ヒンド</t>
    </rPh>
    <rPh sb="12" eb="14">
      <t>ケントウ</t>
    </rPh>
    <phoneticPr fontId="4"/>
  </si>
  <si>
    <t>　５－３優先順位の検討</t>
    <rPh sb="4" eb="6">
      <t>ユウセン</t>
    </rPh>
    <rPh sb="6" eb="8">
      <t>ジュンイ</t>
    </rPh>
    <rPh sb="9" eb="11">
      <t>ケントウ</t>
    </rPh>
    <phoneticPr fontId="4"/>
  </si>
  <si>
    <t>　５－５点検・調査対象施設
　　　　・実施時期の検討</t>
    <rPh sb="4" eb="6">
      <t>テンケン</t>
    </rPh>
    <rPh sb="7" eb="9">
      <t>チョウサ</t>
    </rPh>
    <rPh sb="9" eb="11">
      <t>タイショウ</t>
    </rPh>
    <rPh sb="11" eb="13">
      <t>シセツ</t>
    </rPh>
    <rPh sb="19" eb="21">
      <t>ジッシ</t>
    </rPh>
    <rPh sb="21" eb="23">
      <t>ジキ</t>
    </rPh>
    <rPh sb="24" eb="26">
      <t>ケントウ</t>
    </rPh>
    <phoneticPr fontId="4"/>
  </si>
  <si>
    <t>中間２回</t>
    <rPh sb="0" eb="2">
      <t>チュウカン</t>
    </rPh>
    <rPh sb="3" eb="4">
      <t>カイ</t>
    </rPh>
    <phoneticPr fontId="2"/>
  </si>
  <si>
    <t>　５－７概算費用の算定</t>
    <rPh sb="4" eb="6">
      <t>ガイサン</t>
    </rPh>
    <rPh sb="6" eb="8">
      <t>ヒヨウ</t>
    </rPh>
    <rPh sb="9" eb="11">
      <t>サンテイ</t>
    </rPh>
    <phoneticPr fontId="4"/>
  </si>
  <si>
    <t>計</t>
    <rPh sb="0" eb="1">
      <t>ケイ</t>
    </rPh>
    <phoneticPr fontId="2"/>
  </si>
  <si>
    <t>８．関係機関への説明資料作成</t>
    <rPh sb="2" eb="4">
      <t>カンケイ</t>
    </rPh>
    <rPh sb="4" eb="6">
      <t>キカン</t>
    </rPh>
    <rPh sb="8" eb="10">
      <t>セツメイ</t>
    </rPh>
    <rPh sb="10" eb="12">
      <t>シリョウ</t>
    </rPh>
    <rPh sb="12" eb="14">
      <t>サクセイ</t>
    </rPh>
    <phoneticPr fontId="4"/>
  </si>
  <si>
    <t>１０．報告書作成</t>
    <rPh sb="3" eb="6">
      <t>ホウコクショ</t>
    </rPh>
    <rPh sb="6" eb="8">
      <t>サクセイ</t>
    </rPh>
    <phoneticPr fontId="4"/>
  </si>
  <si>
    <t>１１．設計協議</t>
    <rPh sb="3" eb="5">
      <t>セッケイ</t>
    </rPh>
    <rPh sb="5" eb="7">
      <t>キョウギ</t>
    </rPh>
    <phoneticPr fontId="4"/>
  </si>
  <si>
    <t>計</t>
    <rPh sb="0" eb="1">
      <t>ケイ</t>
    </rPh>
    <phoneticPr fontId="4"/>
  </si>
  <si>
    <t>2.設計対象面積補正係数</t>
    <rPh sb="2" eb="4">
      <t>セッケイ</t>
    </rPh>
    <rPh sb="4" eb="6">
      <t>タイショウ</t>
    </rPh>
    <rPh sb="6" eb="8">
      <t>メンセキ</t>
    </rPh>
    <rPh sb="8" eb="10">
      <t>ホセイ</t>
    </rPh>
    <rPh sb="10" eb="12">
      <t>ケイスウ</t>
    </rPh>
    <phoneticPr fontId="2"/>
  </si>
  <si>
    <t>下水道用設計標準
歩掛表H28年度P103
１式当り</t>
    <rPh sb="22" eb="24">
      <t>１シキ</t>
    </rPh>
    <rPh sb="24" eb="25">
      <t>アタ</t>
    </rPh>
    <phoneticPr fontId="5"/>
  </si>
  <si>
    <t>3.補正後の直接人件費</t>
    <rPh sb="2" eb="4">
      <t>ホセイ</t>
    </rPh>
    <rPh sb="4" eb="5">
      <t>ゴ</t>
    </rPh>
    <rPh sb="6" eb="8">
      <t>チョクセツ</t>
    </rPh>
    <rPh sb="8" eb="11">
      <t>ジンケンヒ</t>
    </rPh>
    <phoneticPr fontId="2"/>
  </si>
  <si>
    <t>1m3当たり運搬時間DT</t>
    <rPh sb="3" eb="4">
      <t>ア</t>
    </rPh>
    <rPh sb="6" eb="8">
      <t>ウンパン</t>
    </rPh>
    <rPh sb="8" eb="10">
      <t>ジカン</t>
    </rPh>
    <phoneticPr fontId="2"/>
  </si>
  <si>
    <t>×</t>
  </si>
  <si>
    <t>点検・調査における単位・項目の検討</t>
    <rPh sb="0" eb="2">
      <t>テンケン</t>
    </rPh>
    <rPh sb="3" eb="5">
      <t>チョウサ</t>
    </rPh>
    <rPh sb="9" eb="11">
      <t>タンイ</t>
    </rPh>
    <rPh sb="12" eb="14">
      <t>コウモク</t>
    </rPh>
    <rPh sb="15" eb="17">
      <t>ケントウ</t>
    </rPh>
    <phoneticPr fontId="2"/>
  </si>
  <si>
    <t>③地盤条件補正</t>
    <rPh sb="1" eb="3">
      <t>ジバン</t>
    </rPh>
    <rPh sb="3" eb="5">
      <t>ジョウケン</t>
    </rPh>
    <rPh sb="5" eb="7">
      <t>ホセイ</t>
    </rPh>
    <phoneticPr fontId="2"/>
  </si>
  <si>
    <t>１式当り</t>
  </si>
  <si>
    <t>点検・調査における
　　単位・項目の検討</t>
    <rPh sb="0" eb="2">
      <t>テンケン</t>
    </rPh>
    <rPh sb="3" eb="5">
      <t>チョウサ</t>
    </rPh>
    <rPh sb="12" eb="14">
      <t>タンイ</t>
    </rPh>
    <rPh sb="15" eb="16">
      <t>コウ</t>
    </rPh>
    <rPh sb="16" eb="17">
      <t>メ</t>
    </rPh>
    <rPh sb="18" eb="20">
      <t>ケントウ</t>
    </rPh>
    <phoneticPr fontId="2"/>
  </si>
  <si>
    <t>※下水道用設計標準歩掛表　平成２９年度　Ｐ３０３</t>
    <rPh sb="1" eb="3">
      <t>ゲスイ</t>
    </rPh>
    <rPh sb="3" eb="4">
      <t>ドウ</t>
    </rPh>
    <rPh sb="4" eb="5">
      <t>ヨウ</t>
    </rPh>
    <rPh sb="5" eb="7">
      <t>セッケイ</t>
    </rPh>
    <rPh sb="7" eb="9">
      <t>ヒョウジュン</t>
    </rPh>
    <rPh sb="9" eb="10">
      <t>ブ</t>
    </rPh>
    <rPh sb="10" eb="11">
      <t>ガカリ</t>
    </rPh>
    <rPh sb="11" eb="12">
      <t>ヒョウ</t>
    </rPh>
    <rPh sb="13" eb="15">
      <t>ヘイセイ</t>
    </rPh>
    <rPh sb="17" eb="19">
      <t>ネンド</t>
    </rPh>
    <phoneticPr fontId="4"/>
  </si>
  <si>
    <t>直接人件費内訳書-3</t>
    <rPh sb="0" eb="5">
      <t>チョクセツジンケンヒ</t>
    </rPh>
    <rPh sb="5" eb="8">
      <t>ウチワケショ</t>
    </rPh>
    <phoneticPr fontId="2"/>
  </si>
  <si>
    <t>項　目　　　　　　単　価</t>
  </si>
  <si>
    <t>=</t>
  </si>
  <si>
    <t>直接人件費内訳書</t>
    <rPh sb="0" eb="5">
      <t>チョクセツジンケンヒ</t>
    </rPh>
    <rPh sb="5" eb="8">
      <t>ウチワケショ</t>
    </rPh>
    <phoneticPr fontId="2"/>
  </si>
  <si>
    <t>直接人件費内訳書</t>
    <rPh sb="0" eb="2">
      <t>チョクセツ</t>
    </rPh>
    <rPh sb="2" eb="5">
      <t>ジンケンヒ</t>
    </rPh>
    <rPh sb="5" eb="8">
      <t>ウチワケショ</t>
    </rPh>
    <phoneticPr fontId="2"/>
  </si>
  <si>
    <t>ha</t>
  </si>
  <si>
    <t>※下水道用設計標準歩掛表　平成２９年度　Ｐ３０１</t>
    <rPh sb="1" eb="3">
      <t>ゲスイ</t>
    </rPh>
    <rPh sb="3" eb="4">
      <t>ドウ</t>
    </rPh>
    <rPh sb="4" eb="5">
      <t>ヨウ</t>
    </rPh>
    <rPh sb="5" eb="7">
      <t>セッケイ</t>
    </rPh>
    <rPh sb="7" eb="9">
      <t>ヒョウジュン</t>
    </rPh>
    <rPh sb="9" eb="10">
      <t>ブ</t>
    </rPh>
    <rPh sb="10" eb="11">
      <t>ガカリ</t>
    </rPh>
    <rPh sb="11" eb="12">
      <t>ヒョウ</t>
    </rPh>
    <rPh sb="13" eb="15">
      <t>ヘイセイ</t>
    </rPh>
    <rPh sb="17" eb="19">
      <t>ネンド</t>
    </rPh>
    <phoneticPr fontId="4"/>
  </si>
  <si>
    <t>＝</t>
  </si>
  <si>
    <t>表-Ⅶ-４　による</t>
  </si>
  <si>
    <t>表-Ⅶ-５　による</t>
  </si>
  <si>
    <t>表-Ⅶ-６　による</t>
  </si>
  <si>
    <t>※下水道用設計標準歩掛表　平成３０年度　Ｐ３０４</t>
  </si>
  <si>
    <t>別紙内訳書-6参照</t>
    <rPh sb="0" eb="2">
      <t>ベッシ</t>
    </rPh>
    <rPh sb="2" eb="4">
      <t>ウチワケ</t>
    </rPh>
    <rPh sb="4" eb="5">
      <t>ショ</t>
    </rPh>
    <rPh sb="7" eb="9">
      <t>サンショウ</t>
    </rPh>
    <phoneticPr fontId="2"/>
  </si>
  <si>
    <t>別紙内訳書-7参照</t>
    <rPh sb="0" eb="2">
      <t>ベッシ</t>
    </rPh>
    <rPh sb="2" eb="4">
      <t>ウチワケ</t>
    </rPh>
    <rPh sb="4" eb="5">
      <t>ショ</t>
    </rPh>
    <rPh sb="7" eb="9">
      <t>サンショウ</t>
    </rPh>
    <phoneticPr fontId="2"/>
  </si>
  <si>
    <t>別紙内訳書-5参照</t>
    <rPh sb="0" eb="2">
      <t>ベッシ</t>
    </rPh>
    <rPh sb="2" eb="4">
      <t>ウチワケ</t>
    </rPh>
    <rPh sb="4" eb="5">
      <t>ショ</t>
    </rPh>
    <rPh sb="7" eb="9">
      <t>サンショウ</t>
    </rPh>
    <phoneticPr fontId="2"/>
  </si>
  <si>
    <t>積載量</t>
    <rPh sb="0" eb="3">
      <t>セキサイリョウ</t>
    </rPh>
    <phoneticPr fontId="2"/>
  </si>
  <si>
    <t>（管渠＋3施設）</t>
    <rPh sb="1" eb="2">
      <t>カン</t>
    </rPh>
    <rPh sb="2" eb="3">
      <t>キョ</t>
    </rPh>
    <rPh sb="5" eb="7">
      <t>シセツ</t>
    </rPh>
    <phoneticPr fontId="2"/>
  </si>
  <si>
    <t>※管渠、マンホール、マンホールふた、取付管・ますを対象</t>
    <rPh sb="1" eb="2">
      <t>カン</t>
    </rPh>
    <rPh sb="2" eb="3">
      <t>キョ</t>
    </rPh>
    <rPh sb="25" eb="27">
      <t>タイショウ</t>
    </rPh>
    <phoneticPr fontId="2"/>
  </si>
  <si>
    <t>摘　　　　　　　　要</t>
    <rPh sb="0" eb="1">
      <t>テキ</t>
    </rPh>
    <rPh sb="9" eb="10">
      <t>ヨウ</t>
    </rPh>
    <phoneticPr fontId="2"/>
  </si>
  <si>
    <t>単　　　　価</t>
  </si>
  <si>
    <t>金　　　　　額</t>
  </si>
  <si>
    <t>備　　　　　　　　考</t>
    <rPh sb="0" eb="1">
      <t>ソナエ</t>
    </rPh>
    <rPh sb="9" eb="10">
      <t>コウ</t>
    </rPh>
    <phoneticPr fontId="2"/>
  </si>
  <si>
    <t>直接作業費</t>
    <rPh sb="0" eb="2">
      <t>チョクセツ</t>
    </rPh>
    <rPh sb="2" eb="4">
      <t>サギョウ</t>
    </rPh>
    <rPh sb="4" eb="5">
      <t>ヒ</t>
    </rPh>
    <phoneticPr fontId="2"/>
  </si>
  <si>
    <t>本管TVカメラ調査工</t>
    <rPh sb="0" eb="2">
      <t>ホンカン</t>
    </rPh>
    <rPh sb="7" eb="10">
      <t>チョウサコウ</t>
    </rPh>
    <phoneticPr fontId="2"/>
  </si>
  <si>
    <t>ｍ</t>
  </si>
  <si>
    <t>報告書作成工</t>
    <rPh sb="0" eb="6">
      <t>ホウコクショサクセイコウ</t>
    </rPh>
    <phoneticPr fontId="2"/>
  </si>
  <si>
    <t>本管TVカメラ調査</t>
    <rPh sb="0" eb="4">
      <t>ホンカンtv</t>
    </rPh>
    <rPh sb="7" eb="9">
      <t>チョウサ</t>
    </rPh>
    <phoneticPr fontId="2"/>
  </si>
  <si>
    <t>間接作業費</t>
    <rPh sb="0" eb="2">
      <t>カンセツ</t>
    </rPh>
    <rPh sb="2" eb="4">
      <t>サギョウ</t>
    </rPh>
    <rPh sb="4" eb="5">
      <t>ヒ</t>
    </rPh>
    <phoneticPr fontId="2"/>
  </si>
  <si>
    <t>共通仮設費</t>
    <rPh sb="0" eb="5">
      <t>キョウツウカセツヒ</t>
    </rPh>
    <phoneticPr fontId="2"/>
  </si>
  <si>
    <t>率計上分</t>
    <rPh sb="0" eb="4">
      <t>リツケイジョウブン</t>
    </rPh>
    <phoneticPr fontId="2"/>
  </si>
  <si>
    <t>共通仮設費計</t>
    <rPh sb="0" eb="6">
      <t>キョウツウカセツヒケイ</t>
    </rPh>
    <phoneticPr fontId="2"/>
  </si>
  <si>
    <t>（対象純作業費）</t>
    <rPh sb="1" eb="3">
      <t>タイショウ</t>
    </rPh>
    <rPh sb="3" eb="4">
      <t>ジュン</t>
    </rPh>
    <rPh sb="4" eb="6">
      <t>サギョウ</t>
    </rPh>
    <rPh sb="6" eb="7">
      <t>ヒ</t>
    </rPh>
    <phoneticPr fontId="2"/>
  </si>
  <si>
    <t>現場管理費</t>
    <rPh sb="0" eb="5">
      <t>ゲンバカンリヒ</t>
    </rPh>
    <phoneticPr fontId="2"/>
  </si>
  <si>
    <t>間接作業費計</t>
    <rPh sb="0" eb="2">
      <t>カンセツ</t>
    </rPh>
    <rPh sb="2" eb="4">
      <t>サギョウ</t>
    </rPh>
    <rPh sb="4" eb="6">
      <t>ヒケイ</t>
    </rPh>
    <phoneticPr fontId="2"/>
  </si>
  <si>
    <t>一般管理費等</t>
    <rPh sb="0" eb="5">
      <t>イッパンカンリヒ</t>
    </rPh>
    <rPh sb="5" eb="6">
      <t>トウ</t>
    </rPh>
    <phoneticPr fontId="2"/>
  </si>
  <si>
    <t>作業価格計</t>
    <rPh sb="0" eb="2">
      <t>サギョウ</t>
    </rPh>
    <rPh sb="2" eb="4">
      <t>カカク</t>
    </rPh>
    <rPh sb="4" eb="5">
      <t>ケイ</t>
    </rPh>
    <phoneticPr fontId="2"/>
  </si>
  <si>
    <t>第1号代価表</t>
    <rPh sb="0" eb="1">
      <t>ダイ</t>
    </rPh>
    <rPh sb="2" eb="6">
      <t>ゴウダイカヒョウ</t>
    </rPh>
    <phoneticPr fontId="2"/>
  </si>
  <si>
    <t>単位</t>
  </si>
  <si>
    <t>ライトバン損料</t>
    <rPh sb="5" eb="7">
      <t>ソンリョウ</t>
    </rPh>
    <phoneticPr fontId="2"/>
  </si>
  <si>
    <t>単　　価</t>
  </si>
  <si>
    <t>金　　　額</t>
  </si>
  <si>
    <t>備　　　　　考</t>
    <rPh sb="0" eb="1">
      <t>ソナエ</t>
    </rPh>
    <rPh sb="6" eb="7">
      <t>コウ</t>
    </rPh>
    <phoneticPr fontId="2"/>
  </si>
  <si>
    <t>日</t>
    <rPh sb="0" eb="1">
      <t>ニチ</t>
    </rPh>
    <phoneticPr fontId="2"/>
  </si>
  <si>
    <t>基</t>
    <rPh sb="0" eb="1">
      <t>モト</t>
    </rPh>
    <phoneticPr fontId="2"/>
  </si>
  <si>
    <t>第2号代価表</t>
    <rPh sb="0" eb="1">
      <t>ダイ</t>
    </rPh>
    <rPh sb="2" eb="6">
      <t>ゴウダイカヒョウ</t>
    </rPh>
    <phoneticPr fontId="2"/>
  </si>
  <si>
    <t>第3号代価表</t>
    <rPh sb="0" eb="1">
      <t>ダイ</t>
    </rPh>
    <rPh sb="2" eb="6">
      <t>ゴウダイカヒョウ</t>
    </rPh>
    <phoneticPr fontId="2"/>
  </si>
  <si>
    <t>諸雑費</t>
    <rPh sb="0" eb="3">
      <t>ショザッピ</t>
    </rPh>
    <phoneticPr fontId="2"/>
  </si>
  <si>
    <t>第1号単価表</t>
    <rPh sb="0" eb="1">
      <t>ダイ</t>
    </rPh>
    <rPh sb="2" eb="3">
      <t>ゴウ</t>
    </rPh>
    <rPh sb="3" eb="5">
      <t>タンカ</t>
    </rPh>
    <rPh sb="5" eb="6">
      <t>オモテ</t>
    </rPh>
    <phoneticPr fontId="2"/>
  </si>
  <si>
    <t>本管TVカメラ車運転工</t>
    <rPh sb="0" eb="4">
      <t>ホンカンtv</t>
    </rPh>
    <rPh sb="7" eb="8">
      <t>グルマ</t>
    </rPh>
    <rPh sb="8" eb="10">
      <t>ウンテン</t>
    </rPh>
    <rPh sb="10" eb="11">
      <t>コウ</t>
    </rPh>
    <phoneticPr fontId="2"/>
  </si>
  <si>
    <t>中間打合わせ</t>
  </si>
  <si>
    <t>ガソリン</t>
  </si>
  <si>
    <t>㍑</t>
  </si>
  <si>
    <t>時間</t>
    <rPh sb="0" eb="2">
      <t>ジカン</t>
    </rPh>
    <phoneticPr fontId="2"/>
  </si>
  <si>
    <t>TVカメラ搭載車運転工</t>
    <rPh sb="5" eb="7">
      <t>トウサイ</t>
    </rPh>
    <rPh sb="7" eb="8">
      <t>グルマ</t>
    </rPh>
    <rPh sb="8" eb="10">
      <t>ウンテン</t>
    </rPh>
    <rPh sb="10" eb="11">
      <t>コウ</t>
    </rPh>
    <phoneticPr fontId="2"/>
  </si>
  <si>
    <t>⑤工区数補正</t>
    <rPh sb="1" eb="3">
      <t>コウク</t>
    </rPh>
    <rPh sb="3" eb="4">
      <t>スウ</t>
    </rPh>
    <rPh sb="4" eb="6">
      <t>ホセイ</t>
    </rPh>
    <phoneticPr fontId="2"/>
  </si>
  <si>
    <t>　別紙代価表-1参照</t>
    <rPh sb="1" eb="3">
      <t>ベッシ</t>
    </rPh>
    <rPh sb="3" eb="5">
      <t>ダイカ</t>
    </rPh>
    <rPh sb="5" eb="6">
      <t>ヒョウ</t>
    </rPh>
    <rPh sb="8" eb="10">
      <t>サンショウ</t>
    </rPh>
    <phoneticPr fontId="2"/>
  </si>
  <si>
    <t>　別紙代価表-2参照</t>
    <rPh sb="1" eb="3">
      <t>ベッシ</t>
    </rPh>
    <rPh sb="3" eb="5">
      <t>ダイカ</t>
    </rPh>
    <rPh sb="5" eb="6">
      <t>ヒョウ</t>
    </rPh>
    <rPh sb="8" eb="10">
      <t>サンショウ</t>
    </rPh>
    <phoneticPr fontId="2"/>
  </si>
  <si>
    <t>　別紙代価表-4参照</t>
    <rPh sb="1" eb="3">
      <t>ベッシ</t>
    </rPh>
    <rPh sb="3" eb="5">
      <t>ダイカ</t>
    </rPh>
    <rPh sb="5" eb="6">
      <t>ヒョウ</t>
    </rPh>
    <rPh sb="8" eb="10">
      <t>サンショウ</t>
    </rPh>
    <phoneticPr fontId="2"/>
  </si>
  <si>
    <t>清掃土砂量</t>
    <rPh sb="0" eb="2">
      <t>セイソウ</t>
    </rPh>
    <rPh sb="2" eb="4">
      <t>ドシャ</t>
    </rPh>
    <rPh sb="4" eb="5">
      <t>リョウ</t>
    </rPh>
    <phoneticPr fontId="2"/>
  </si>
  <si>
    <t>管理技師</t>
    <rPh sb="0" eb="2">
      <t>カンリ</t>
    </rPh>
    <rPh sb="2" eb="4">
      <t>ギシ</t>
    </rPh>
    <phoneticPr fontId="2"/>
  </si>
  <si>
    <t>第4号代価表</t>
    <rPh sb="0" eb="1">
      <t>ダイ</t>
    </rPh>
    <rPh sb="2" eb="6">
      <t>ゴウダイカヒョウ</t>
    </rPh>
    <phoneticPr fontId="2"/>
  </si>
  <si>
    <t>交通誘導警備員B</t>
    <rPh sb="0" eb="2">
      <t>コウツウ</t>
    </rPh>
    <rPh sb="2" eb="4">
      <t>ユウドウ</t>
    </rPh>
    <rPh sb="4" eb="7">
      <t>ケイビイン</t>
    </rPh>
    <phoneticPr fontId="2"/>
  </si>
  <si>
    <t>第１回打合わせ</t>
  </si>
  <si>
    <t>設計協議</t>
  </si>
  <si>
    <t>作業比率</t>
  </si>
  <si>
    <t>地下埋設物調査</t>
    <rPh sb="0" eb="2">
      <t>チカ</t>
    </rPh>
    <rPh sb="2" eb="4">
      <t>マイセツ</t>
    </rPh>
    <rPh sb="4" eb="5">
      <t>ブツ</t>
    </rPh>
    <rPh sb="5" eb="7">
      <t>チョウサ</t>
    </rPh>
    <phoneticPr fontId="2"/>
  </si>
  <si>
    <t>報告書作成</t>
  </si>
  <si>
    <t>主任技術者</t>
  </si>
  <si>
    <t>　　直接人件費内訳</t>
  </si>
  <si>
    <t>布設替え・開削工法（φ1,200mm未満）</t>
    <rPh sb="0" eb="3">
      <t>フセツカ</t>
    </rPh>
    <rPh sb="5" eb="7">
      <t>カイサク</t>
    </rPh>
    <rPh sb="7" eb="9">
      <t>コウホウ</t>
    </rPh>
    <rPh sb="18" eb="20">
      <t>ミマン</t>
    </rPh>
    <phoneticPr fontId="2"/>
  </si>
  <si>
    <t>下水道用設計標準
歩掛表H28年度P107
1,000m当り</t>
    <rPh sb="28" eb="29">
      <t>アタ</t>
    </rPh>
    <phoneticPr fontId="2"/>
  </si>
  <si>
    <t>資料収集</t>
  </si>
  <si>
    <t>現地踏査</t>
  </si>
  <si>
    <t>⑦補正後の直接人件費</t>
    <rPh sb="1" eb="3">
      <t>ホセイ</t>
    </rPh>
    <rPh sb="3" eb="4">
      <t>ゴ</t>
    </rPh>
    <rPh sb="5" eb="7">
      <t>チョクセツ</t>
    </rPh>
    <rPh sb="7" eb="9">
      <t>ジンケン</t>
    </rPh>
    <rPh sb="9" eb="10">
      <t>ヒ</t>
    </rPh>
    <phoneticPr fontId="2"/>
  </si>
  <si>
    <t>現地作業</t>
  </si>
  <si>
    <t>各種計算</t>
  </si>
  <si>
    <t>耐震設計</t>
    <rPh sb="0" eb="2">
      <t>タイシン</t>
    </rPh>
    <rPh sb="2" eb="4">
      <t>セッケイ</t>
    </rPh>
    <phoneticPr fontId="2"/>
  </si>
  <si>
    <t>設計図作成</t>
  </si>
  <si>
    <t>条件設定</t>
    <rPh sb="0" eb="2">
      <t>ジョウケン</t>
    </rPh>
    <rPh sb="2" eb="4">
      <t>セッテイ</t>
    </rPh>
    <phoneticPr fontId="2"/>
  </si>
  <si>
    <t>数量計算</t>
  </si>
  <si>
    <t>照査</t>
    <rPh sb="0" eb="2">
      <t>ショウサ</t>
    </rPh>
    <phoneticPr fontId="2"/>
  </si>
  <si>
    <t>①設計対象延長補正</t>
    <rPh sb="1" eb="3">
      <t>セッケイ</t>
    </rPh>
    <rPh sb="3" eb="5">
      <t>タイショウ</t>
    </rPh>
    <rPh sb="5" eb="7">
      <t>エンチョウ</t>
    </rPh>
    <rPh sb="7" eb="9">
      <t>ホセイ</t>
    </rPh>
    <phoneticPr fontId="2"/>
  </si>
  <si>
    <t>②設計条件補正</t>
    <rPh sb="1" eb="3">
      <t>セッケイ</t>
    </rPh>
    <rPh sb="3" eb="5">
      <t>ジョウケン</t>
    </rPh>
    <rPh sb="5" eb="7">
      <t>ホセイ</t>
    </rPh>
    <phoneticPr fontId="2"/>
  </si>
  <si>
    <t>④その他の補正</t>
    <rPh sb="3" eb="4">
      <t>タ</t>
    </rPh>
    <rPh sb="5" eb="7">
      <t>ホセイ</t>
    </rPh>
    <phoneticPr fontId="2"/>
  </si>
  <si>
    <t>⑥総補正係数</t>
    <rPh sb="1" eb="2">
      <t>ソウ</t>
    </rPh>
    <rPh sb="2" eb="4">
      <t>ホセイ</t>
    </rPh>
    <rPh sb="4" eb="6">
      <t>ケイスウ</t>
    </rPh>
    <phoneticPr fontId="2"/>
  </si>
  <si>
    <t>マンホール目視調査</t>
  </si>
  <si>
    <t>直接人件費内訳</t>
  </si>
  <si>
    <r>
      <t>耐震設計</t>
    </r>
    <r>
      <rPr>
        <sz val="18"/>
        <rFont val="ＭＳ Ｐ明朝"/>
        <family val="1"/>
        <charset val="128"/>
      </rPr>
      <t xml:space="preserve"> </t>
    </r>
    <r>
      <rPr>
        <sz val="11"/>
        <rFont val="ＭＳ Ｐ明朝"/>
        <family val="1"/>
        <charset val="128"/>
      </rPr>
      <t>（レベル1地震動に対する応答変位法による耐震計算を行う場合）</t>
    </r>
    <rPh sb="0" eb="2">
      <t>タイシン</t>
    </rPh>
    <rPh sb="2" eb="4">
      <t>セッケイ</t>
    </rPh>
    <rPh sb="10" eb="12">
      <t>ジシン</t>
    </rPh>
    <rPh sb="12" eb="13">
      <t>ドウ</t>
    </rPh>
    <rPh sb="14" eb="15">
      <t>タイ</t>
    </rPh>
    <rPh sb="17" eb="19">
      <t>オウトウ</t>
    </rPh>
    <rPh sb="19" eb="20">
      <t>ヘン</t>
    </rPh>
    <rPh sb="20" eb="21">
      <t>イ</t>
    </rPh>
    <rPh sb="21" eb="22">
      <t>ホウ</t>
    </rPh>
    <rPh sb="25" eb="27">
      <t>タイシン</t>
    </rPh>
    <rPh sb="27" eb="29">
      <t>ケイサン</t>
    </rPh>
    <rPh sb="30" eb="31">
      <t>オコナ</t>
    </rPh>
    <rPh sb="32" eb="34">
      <t>バアイ</t>
    </rPh>
    <phoneticPr fontId="2"/>
  </si>
  <si>
    <t>調査</t>
    <rPh sb="0" eb="2">
      <t>チョウサ</t>
    </rPh>
    <phoneticPr fontId="2"/>
  </si>
  <si>
    <t>耐震計算</t>
    <rPh sb="0" eb="2">
      <t>タイシン</t>
    </rPh>
    <rPh sb="2" eb="4">
      <t>ケイサン</t>
    </rPh>
    <phoneticPr fontId="2"/>
  </si>
  <si>
    <t>照査</t>
    <rPh sb="0" eb="2">
      <t>ショウサ</t>
    </rPh>
    <phoneticPr fontId="9"/>
  </si>
  <si>
    <t>②補正後の直接人件費</t>
    <rPh sb="1" eb="3">
      <t>ホセイ</t>
    </rPh>
    <rPh sb="3" eb="4">
      <t>ゴ</t>
    </rPh>
    <rPh sb="5" eb="7">
      <t>チョクセツ</t>
    </rPh>
    <rPh sb="7" eb="9">
      <t>ジンケン</t>
    </rPh>
    <rPh sb="9" eb="10">
      <t>ヒ</t>
    </rPh>
    <phoneticPr fontId="2"/>
  </si>
  <si>
    <t>下水道用設計標準
歩掛表H30年度P125
１式当り</t>
  </si>
  <si>
    <t xml:space="preserve">
(1日当り)</t>
    <rPh sb="3" eb="4">
      <t>ニチ</t>
    </rPh>
    <rPh sb="4" eb="5">
      <t>アタ</t>
    </rPh>
    <phoneticPr fontId="2"/>
  </si>
  <si>
    <t>マンホール目視調査工</t>
    <rPh sb="5" eb="7">
      <t>モクシ</t>
    </rPh>
    <rPh sb="7" eb="10">
      <t>チョウサコウ</t>
    </rPh>
    <phoneticPr fontId="2"/>
  </si>
  <si>
    <t>1箇所当り</t>
    <rPh sb="1" eb="3">
      <t>カショ</t>
    </rPh>
    <rPh sb="3" eb="4">
      <t>アタ</t>
    </rPh>
    <phoneticPr fontId="2"/>
  </si>
  <si>
    <t>ライトバン運転工</t>
    <rPh sb="5" eb="7">
      <t>ウンテン</t>
    </rPh>
    <rPh sb="7" eb="8">
      <t>コウ</t>
    </rPh>
    <phoneticPr fontId="2"/>
  </si>
  <si>
    <t>報告書作成工（マンホール目視調査）</t>
    <rPh sb="0" eb="3">
      <t>ホウコクショ</t>
    </rPh>
    <rPh sb="3" eb="5">
      <t>サクセイ</t>
    </rPh>
    <rPh sb="5" eb="6">
      <t>コウ</t>
    </rPh>
    <phoneticPr fontId="2"/>
  </si>
  <si>
    <t>第5号代価表</t>
    <rPh sb="0" eb="1">
      <t>ダイ</t>
    </rPh>
    <rPh sb="2" eb="6">
      <t>ゴウダイカヒョウ</t>
    </rPh>
    <phoneticPr fontId="2"/>
  </si>
  <si>
    <t>処分土砂量</t>
    <rPh sb="0" eb="2">
      <t>ショブン</t>
    </rPh>
    <rPh sb="2" eb="4">
      <t>ドシャ</t>
    </rPh>
    <rPh sb="4" eb="5">
      <t>リョウ</t>
    </rPh>
    <phoneticPr fontId="2"/>
  </si>
  <si>
    <t>標準作業量</t>
    <rPh sb="0" eb="2">
      <t>ヒョウジュン</t>
    </rPh>
    <rPh sb="2" eb="4">
      <t>サギョウ</t>
    </rPh>
    <rPh sb="4" eb="5">
      <t>リョウ</t>
    </rPh>
    <phoneticPr fontId="2"/>
  </si>
  <si>
    <t>閉塞断面積</t>
    <rPh sb="0" eb="2">
      <t>ヘイソク</t>
    </rPh>
    <rPh sb="2" eb="5">
      <t>ダンメンセキ</t>
    </rPh>
    <phoneticPr fontId="2"/>
  </si>
  <si>
    <t>運搬係数</t>
    <rPh sb="0" eb="2">
      <t>ウンパン</t>
    </rPh>
    <rPh sb="2" eb="4">
      <t>ケイスウ</t>
    </rPh>
    <phoneticPr fontId="2"/>
  </si>
  <si>
    <t>片道km</t>
    <rPh sb="0" eb="2">
      <t>カタミチ</t>
    </rPh>
    <phoneticPr fontId="2"/>
  </si>
  <si>
    <t>待ち時間</t>
    <rPh sb="0" eb="1">
      <t>マ</t>
    </rPh>
    <rPh sb="2" eb="4">
      <t>ジカン</t>
    </rPh>
    <phoneticPr fontId="2"/>
  </si>
  <si>
    <t>現場処分場所要時間</t>
  </si>
  <si>
    <t>作業係数</t>
    <rPh sb="0" eb="2">
      <t>サギョウ</t>
    </rPh>
    <rPh sb="2" eb="4">
      <t>ケイスウ</t>
    </rPh>
    <phoneticPr fontId="2"/>
  </si>
  <si>
    <t>1時間当たり運搬量VT</t>
    <rPh sb="1" eb="3">
      <t>ジカン</t>
    </rPh>
    <rPh sb="3" eb="4">
      <t>ア</t>
    </rPh>
    <rPh sb="6" eb="8">
      <t>ウンパン</t>
    </rPh>
    <rPh sb="8" eb="9">
      <t>リョウ</t>
    </rPh>
    <phoneticPr fontId="2"/>
  </si>
  <si>
    <t>管理主任技師</t>
    <rPh sb="0" eb="2">
      <t>カンリ</t>
    </rPh>
    <rPh sb="2" eb="4">
      <t>シュニン</t>
    </rPh>
    <rPh sb="4" eb="6">
      <t>ギシ</t>
    </rPh>
    <phoneticPr fontId="2"/>
  </si>
  <si>
    <t>　別紙代価表-5参照</t>
    <rPh sb="1" eb="3">
      <t>ベッシ</t>
    </rPh>
    <rPh sb="3" eb="5">
      <t>ダイカ</t>
    </rPh>
    <rPh sb="5" eb="6">
      <t>ヒョウ</t>
    </rPh>
    <rPh sb="8" eb="10">
      <t>サンショウ</t>
    </rPh>
    <phoneticPr fontId="2"/>
  </si>
  <si>
    <t>調査技師</t>
    <rPh sb="0" eb="2">
      <t>チョウサ</t>
    </rPh>
    <rPh sb="2" eb="4">
      <t>ギシ</t>
    </rPh>
    <phoneticPr fontId="2"/>
  </si>
  <si>
    <t>調査助手</t>
    <rPh sb="0" eb="2">
      <t>チョウサ</t>
    </rPh>
    <rPh sb="2" eb="4">
      <t>ジョシュ</t>
    </rPh>
    <phoneticPr fontId="2"/>
  </si>
  <si>
    <t>※止水プラグ、空気圧縮機無し</t>
  </si>
  <si>
    <t>報告書作成工（本管TVカメラ調査）（小中口径既設管、ヒューム・塩ビ管）</t>
    <rPh sb="0" eb="3">
      <t>ホウコクショ</t>
    </rPh>
    <rPh sb="3" eb="5">
      <t>サクセイ</t>
    </rPh>
    <rPh sb="5" eb="6">
      <t>コウ</t>
    </rPh>
    <rPh sb="7" eb="9">
      <t>ホンカン</t>
    </rPh>
    <rPh sb="14" eb="16">
      <t>チョウサ</t>
    </rPh>
    <rPh sb="19" eb="20">
      <t>ナカ</t>
    </rPh>
    <phoneticPr fontId="2"/>
  </si>
  <si>
    <t>本管TVカメラ調査工（小中口径既設管、ヒューム・塩ビ管）</t>
    <rPh sb="0" eb="4">
      <t>ホンカンtv</t>
    </rPh>
    <rPh sb="7" eb="10">
      <t>チョウサコウ</t>
    </rPh>
    <rPh sb="11" eb="12">
      <t>ショウ</t>
    </rPh>
    <rPh sb="13" eb="15">
      <t>コウケイ</t>
    </rPh>
    <rPh sb="15" eb="17">
      <t>キセツ</t>
    </rPh>
    <rPh sb="17" eb="18">
      <t>カン</t>
    </rPh>
    <rPh sb="24" eb="25">
      <t>シオ</t>
    </rPh>
    <rPh sb="26" eb="27">
      <t>カン</t>
    </rPh>
    <phoneticPr fontId="2"/>
  </si>
  <si>
    <t>高圧洗浄車運転工</t>
    <rPh sb="5" eb="7">
      <t>ウンテン</t>
    </rPh>
    <phoneticPr fontId="2"/>
  </si>
  <si>
    <t>日</t>
  </si>
  <si>
    <t>給水車運転工</t>
    <rPh sb="0" eb="6">
      <t>キュウスイシャウンテンコウ</t>
    </rPh>
    <phoneticPr fontId="2"/>
  </si>
  <si>
    <t>第6号代価表</t>
    <rPh sb="0" eb="1">
      <t>ダイ</t>
    </rPh>
    <rPh sb="2" eb="6">
      <t>ゴウダイカヒョウ</t>
    </rPh>
    <phoneticPr fontId="2"/>
  </si>
  <si>
    <t>　別紙代価表-6参照</t>
    <rPh sb="1" eb="3">
      <t>ベッシ</t>
    </rPh>
    <rPh sb="3" eb="5">
      <t>ダイカ</t>
    </rPh>
    <rPh sb="5" eb="6">
      <t>ヒョウ</t>
    </rPh>
    <rPh sb="8" eb="10">
      <t>サンショウ</t>
    </rPh>
    <phoneticPr fontId="2"/>
  </si>
  <si>
    <t>高圧洗浄車運転工</t>
    <rPh sb="0" eb="8">
      <t>コウアツセンジョウシャウンテンコウ</t>
    </rPh>
    <phoneticPr fontId="2"/>
  </si>
  <si>
    <t>(1日当り)</t>
    <rPh sb="2" eb="3">
      <t>ニチ</t>
    </rPh>
    <rPh sb="3" eb="4">
      <t>アタ</t>
    </rPh>
    <phoneticPr fontId="2"/>
  </si>
  <si>
    <t>軽油</t>
    <rPh sb="0" eb="2">
      <t>ケイユ</t>
    </rPh>
    <phoneticPr fontId="2"/>
  </si>
  <si>
    <t>清掃技師</t>
    <rPh sb="0" eb="2">
      <t>セイソウ</t>
    </rPh>
    <rPh sb="2" eb="4">
      <t>ギシ</t>
    </rPh>
    <phoneticPr fontId="2"/>
  </si>
  <si>
    <t>清掃作業員</t>
    <rPh sb="0" eb="2">
      <t>セイソウ</t>
    </rPh>
    <rPh sb="2" eb="5">
      <t>サギョウイン</t>
    </rPh>
    <phoneticPr fontId="2"/>
  </si>
  <si>
    <t>運転手（特殊）</t>
    <rPh sb="0" eb="3">
      <t>ウンテンシュ</t>
    </rPh>
    <rPh sb="4" eb="6">
      <t>トクシュ</t>
    </rPh>
    <phoneticPr fontId="2"/>
  </si>
  <si>
    <t>高圧洗浄車損料</t>
    <rPh sb="0" eb="5">
      <t>コウアツセンジョウシャ</t>
    </rPh>
    <rPh sb="5" eb="7">
      <t>ソンリョウ</t>
    </rPh>
    <phoneticPr fontId="2"/>
  </si>
  <si>
    <t>154kW　4t</t>
  </si>
  <si>
    <t>第3号単価表</t>
    <rPh sb="0" eb="1">
      <t>ダイ</t>
    </rPh>
    <rPh sb="2" eb="3">
      <t>ゴウ</t>
    </rPh>
    <rPh sb="3" eb="5">
      <t>タンカ</t>
    </rPh>
    <rPh sb="5" eb="6">
      <t>オモテ</t>
    </rPh>
    <phoneticPr fontId="2"/>
  </si>
  <si>
    <t>給水車損料</t>
    <rPh sb="0" eb="5">
      <t>キュウスイシャソンリョウ</t>
    </rPh>
    <phoneticPr fontId="2"/>
  </si>
  <si>
    <t>第4号単価表</t>
    <rPh sb="0" eb="1">
      <t>ダイ</t>
    </rPh>
    <rPh sb="2" eb="3">
      <t>ゴウ</t>
    </rPh>
    <rPh sb="3" eb="5">
      <t>タンカ</t>
    </rPh>
    <rPh sb="5" eb="6">
      <t>オモテ</t>
    </rPh>
    <phoneticPr fontId="2"/>
  </si>
  <si>
    <t>マンホール目視調査工</t>
  </si>
  <si>
    <t>ライトバン運転工（マンホール目視調査工）</t>
  </si>
  <si>
    <t>【海津市一円】</t>
    <rPh sb="1" eb="4">
      <t>カイヅシ</t>
    </rPh>
    <rPh sb="4" eb="6">
      <t>イチエン</t>
    </rPh>
    <phoneticPr fontId="2"/>
  </si>
  <si>
    <t>第1号単価表</t>
    <rPh sb="0" eb="1">
      <t>ダイ</t>
    </rPh>
    <rPh sb="2" eb="3">
      <t>ゴウ</t>
    </rPh>
    <rPh sb="3" eb="5">
      <t>タンカ</t>
    </rPh>
    <rPh sb="5" eb="6">
      <t>ヒョウ</t>
    </rPh>
    <phoneticPr fontId="2"/>
  </si>
  <si>
    <t>第2号単価表</t>
    <rPh sb="0" eb="1">
      <t>ダイ</t>
    </rPh>
    <rPh sb="2" eb="3">
      <t>ゴウ</t>
    </rPh>
    <rPh sb="3" eb="5">
      <t>タンカ</t>
    </rPh>
    <rPh sb="5" eb="6">
      <t>ヒョウ</t>
    </rPh>
    <phoneticPr fontId="2"/>
  </si>
  <si>
    <t>管きょ洗浄工</t>
    <rPh sb="0" eb="1">
      <t>カン</t>
    </rPh>
    <rPh sb="3" eb="5">
      <t>センジョウ</t>
    </rPh>
    <rPh sb="5" eb="6">
      <t>コウ</t>
    </rPh>
    <phoneticPr fontId="2"/>
  </si>
  <si>
    <t>高圧洗浄車</t>
    <rPh sb="0" eb="2">
      <t>コウアツ</t>
    </rPh>
    <rPh sb="2" eb="4">
      <t>センジョウ</t>
    </rPh>
    <rPh sb="4" eb="5">
      <t>シャ</t>
    </rPh>
    <phoneticPr fontId="2"/>
  </si>
  <si>
    <t>第3号単価表</t>
  </si>
  <si>
    <t>第4号単価表</t>
  </si>
  <si>
    <t>　別紙代価表-3参照</t>
    <rPh sb="1" eb="3">
      <t>ベッシ</t>
    </rPh>
    <rPh sb="3" eb="5">
      <t>ダイカ</t>
    </rPh>
    <rPh sb="5" eb="6">
      <t>ヒョウ</t>
    </rPh>
    <rPh sb="8" eb="10">
      <t>サンショウ</t>
    </rPh>
    <phoneticPr fontId="2"/>
  </si>
  <si>
    <t>委託</t>
    <rPh sb="0" eb="2">
      <t>イタク</t>
    </rPh>
    <phoneticPr fontId="23"/>
  </si>
  <si>
    <t>番号</t>
  </si>
  <si>
    <t>委託業務名</t>
    <rPh sb="0" eb="2">
      <t>イタク</t>
    </rPh>
    <rPh sb="2" eb="4">
      <t>ギョウム</t>
    </rPh>
    <rPh sb="4" eb="5">
      <t>メイ</t>
    </rPh>
    <phoneticPr fontId="23"/>
  </si>
  <si>
    <t>委託施行場所</t>
    <rPh sb="0" eb="2">
      <t>イタク</t>
    </rPh>
    <rPh sb="2" eb="4">
      <t>シコウ</t>
    </rPh>
    <rPh sb="4" eb="6">
      <t>バショ</t>
    </rPh>
    <phoneticPr fontId="23"/>
  </si>
  <si>
    <t>設　計　金　額</t>
  </si>
  <si>
    <t>金</t>
  </si>
  <si>
    <t>　円也</t>
  </si>
  <si>
    <t>業務概要</t>
    <rPh sb="0" eb="2">
      <t>ギョウム</t>
    </rPh>
    <rPh sb="2" eb="4">
      <t>ガイヨウ</t>
    </rPh>
    <phoneticPr fontId="2"/>
  </si>
  <si>
    <t>①</t>
  </si>
  <si>
    <t>　　　</t>
  </si>
  <si>
    <t>海　　津　　市</t>
    <rPh sb="0" eb="1">
      <t>ウミ</t>
    </rPh>
    <rPh sb="3" eb="4">
      <t>ツ</t>
    </rPh>
    <rPh sb="6" eb="7">
      <t>シ</t>
    </rPh>
    <phoneticPr fontId="23"/>
  </si>
  <si>
    <t>委託業務費</t>
  </si>
  <si>
    <t>円也</t>
  </si>
  <si>
    <t>設計金額</t>
    <rPh sb="0" eb="2">
      <t>セッケイ</t>
    </rPh>
    <rPh sb="2" eb="4">
      <t>キンガク</t>
    </rPh>
    <phoneticPr fontId="2"/>
  </si>
  <si>
    <t>委託業務価格</t>
  </si>
  <si>
    <t>消費税相当額</t>
  </si>
  <si>
    <t xml:space="preserve"> </t>
  </si>
  <si>
    <t>起</t>
  </si>
  <si>
    <t>工</t>
  </si>
  <si>
    <t>理</t>
  </si>
  <si>
    <t>由</t>
  </si>
  <si>
    <t>摘</t>
  </si>
  <si>
    <t>要</t>
  </si>
  <si>
    <t>総　括　表</t>
    <rPh sb="0" eb="1">
      <t>ソウ</t>
    </rPh>
    <rPh sb="2" eb="3">
      <t>カツ</t>
    </rPh>
    <rPh sb="4" eb="5">
      <t>ヒョウ</t>
    </rPh>
    <phoneticPr fontId="20"/>
  </si>
  <si>
    <t>形　　　　状</t>
    <rPh sb="0" eb="1">
      <t>カタチ</t>
    </rPh>
    <rPh sb="5" eb="6">
      <t>ジョウ</t>
    </rPh>
    <phoneticPr fontId="20"/>
  </si>
  <si>
    <t>式</t>
  </si>
  <si>
    <t>計</t>
    <rPh sb="0" eb="1">
      <t>ケイ</t>
    </rPh>
    <phoneticPr fontId="20"/>
  </si>
  <si>
    <t>消費税相当額</t>
    <rPh sb="0" eb="3">
      <t>ショウヒゼイ</t>
    </rPh>
    <rPh sb="3" eb="5">
      <t>ソウトウ</t>
    </rPh>
    <rPh sb="5" eb="6">
      <t>ガク</t>
    </rPh>
    <phoneticPr fontId="20"/>
  </si>
  <si>
    <t>合　　　計</t>
    <rPh sb="0" eb="1">
      <t>ゴウ</t>
    </rPh>
    <rPh sb="4" eb="5">
      <t>ケイ</t>
    </rPh>
    <phoneticPr fontId="20"/>
  </si>
  <si>
    <t>ストックマネジメント事業　管路点検調査委託業務</t>
    <rPh sb="10" eb="12">
      <t>ジギョウ</t>
    </rPh>
    <rPh sb="13" eb="23">
      <t>カンロテンケンチョウサイタクギョウム</t>
    </rPh>
    <phoneticPr fontId="2"/>
  </si>
  <si>
    <t>ＴＶカメラ調査</t>
    <rPh sb="5" eb="7">
      <t>チョウサ</t>
    </rPh>
    <phoneticPr fontId="2"/>
  </si>
  <si>
    <t>②</t>
    <phoneticPr fontId="20"/>
  </si>
  <si>
    <t>マンホール目視調査</t>
    <rPh sb="5" eb="7">
      <t>モクシ</t>
    </rPh>
    <rPh sb="7" eb="9">
      <t>チョウサ</t>
    </rPh>
    <phoneticPr fontId="20"/>
  </si>
  <si>
    <t>海津市内</t>
    <rPh sb="3" eb="4">
      <t>ナイ</t>
    </rPh>
    <phoneticPr fontId="2"/>
  </si>
  <si>
    <t>管きょ洗浄工</t>
    <rPh sb="0" eb="1">
      <t>カン</t>
    </rPh>
    <rPh sb="3" eb="6">
      <t>センジョウコウ</t>
    </rPh>
    <phoneticPr fontId="2"/>
  </si>
  <si>
    <t>1.目視調査業務</t>
    <rPh sb="2" eb="4">
      <t>モクシ</t>
    </rPh>
    <rPh sb="4" eb="6">
      <t>チョウサ</t>
    </rPh>
    <rPh sb="6" eb="8">
      <t>ギョウム</t>
    </rPh>
    <phoneticPr fontId="20"/>
  </si>
  <si>
    <t>1.目視調査業務費内訳書</t>
    <rPh sb="2" eb="4">
      <t>モクシ</t>
    </rPh>
    <rPh sb="4" eb="6">
      <t>チョウサ</t>
    </rPh>
    <rPh sb="6" eb="8">
      <t>ギョウム</t>
    </rPh>
    <rPh sb="8" eb="9">
      <t>ヒ</t>
    </rPh>
    <rPh sb="9" eb="12">
      <t>ウチワケショ</t>
    </rPh>
    <phoneticPr fontId="2"/>
  </si>
  <si>
    <t>令和８年度</t>
    <rPh sb="0" eb="1">
      <t>レイ</t>
    </rPh>
    <rPh sb="1" eb="2">
      <t>ワ</t>
    </rPh>
    <phoneticPr fontId="23"/>
  </si>
  <si>
    <t>下水委第１５号</t>
    <rPh sb="0" eb="1">
      <t>シモ</t>
    </rPh>
    <rPh sb="1" eb="2">
      <t>ミズ</t>
    </rPh>
    <rPh sb="2" eb="3">
      <t>イ</t>
    </rPh>
    <rPh sb="3" eb="4">
      <t>ダイ</t>
    </rPh>
    <rPh sb="6" eb="7">
      <t>ゴウ</t>
    </rPh>
    <phoneticPr fontId="2"/>
  </si>
  <si>
    <t>N=256箇所</t>
    <rPh sb="5" eb="7">
      <t>カショ</t>
    </rPh>
    <phoneticPr fontId="20"/>
  </si>
  <si>
    <t>L=8,434ｍ</t>
    <phoneticPr fontId="20"/>
  </si>
  <si>
    <t>調査補助員</t>
    <rPh sb="0" eb="2">
      <t>チョウサ</t>
    </rPh>
    <rPh sb="2" eb="5">
      <t>ホジョイン</t>
    </rPh>
    <phoneticPr fontId="2"/>
  </si>
  <si>
    <t>調査技師補</t>
    <rPh sb="0" eb="2">
      <t>チョウサ</t>
    </rPh>
    <rPh sb="2" eb="4">
      <t>ギシ</t>
    </rPh>
    <rPh sb="4" eb="5">
      <t>ホ</t>
    </rPh>
    <phoneticPr fontId="2"/>
  </si>
  <si>
    <t>調査技師補</t>
    <rPh sb="0" eb="2">
      <t>チョウサ</t>
    </rPh>
    <rPh sb="2" eb="5">
      <t>ギシホ</t>
    </rPh>
    <phoneticPr fontId="2"/>
  </si>
  <si>
    <t>本管TVカメラ車損料</t>
    <rPh sb="0" eb="2">
      <t>ホンカン</t>
    </rPh>
    <rPh sb="7" eb="8">
      <t>グルマ</t>
    </rPh>
    <rPh sb="8" eb="10">
      <t>ソンリョウ</t>
    </rPh>
    <phoneticPr fontId="2"/>
  </si>
  <si>
    <t>直視側視式　小中口径</t>
    <rPh sb="0" eb="2">
      <t>チョクシ</t>
    </rPh>
    <rPh sb="2" eb="3">
      <t>ガワ</t>
    </rPh>
    <rPh sb="3" eb="4">
      <t>シ</t>
    </rPh>
    <rPh sb="4" eb="5">
      <t>シキ</t>
    </rPh>
    <rPh sb="6" eb="8">
      <t>ショウチュウ</t>
    </rPh>
    <rPh sb="8" eb="10">
      <t>コウケイ</t>
    </rPh>
    <phoneticPr fontId="20"/>
  </si>
  <si>
    <t>ストックマネジメント事業　管路点検調査委託業務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</si>
</sst>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6" formatCode="&quot;¥&quot;#,##0;[Red]&quot;¥&quot;\-#,##0"/>
    <numFmt numFmtId="176" formatCode="&quot;(設計対象延長　L=&quot;#.00&quot;m)&quot;"/>
    <numFmt numFmtId="177" formatCode="&quot;一般管理費等率&quot;##.##&quot;%&quot;"/>
    <numFmt numFmtId="178" formatCode="&quot;共通仮設費率&quot;#.##&quot;%&quot;"/>
    <numFmt numFmtId="179" formatCode="&quot;現場管理費率&quot;#.##&quot;%&quot;"/>
    <numFmt numFmtId="180" formatCode="###&quot;m/日&quot;"/>
    <numFmt numFmtId="181" formatCode="###&quot;基/日&quot;"/>
    <numFmt numFmtId="182" formatCode="###&quot;日×1人&quot;"/>
    <numFmt numFmtId="183" formatCode="###&quot;箇所/日&quot;"/>
    <numFmt numFmtId="184" formatCode="#,##0.0"/>
    <numFmt numFmtId="185" formatCode="#,##0.0;[Red]\-#,##0.0"/>
    <numFmt numFmtId="186" formatCode="#,##0.0_);[Red]\(#,##0.0\)"/>
    <numFmt numFmtId="187" formatCode="#,##0_ ;[Red]\-#,##0\ "/>
    <numFmt numFmtId="188" formatCode="#,##0_);[Red]\(#,##0\)"/>
    <numFmt numFmtId="189" formatCode="0.0"/>
    <numFmt numFmtId="190" formatCode="0.000"/>
    <numFmt numFmtId="191" formatCode="0.000_ "/>
    <numFmt numFmtId="192" formatCode="0.0_);[Red]\(0.0\)"/>
    <numFmt numFmtId="193" formatCode="\(#&quot;工区&quot;\)"/>
    <numFmt numFmtId="194" formatCode="#,##0_ "/>
    <numFmt numFmtId="195" formatCode="#,##0.000;[Red]\-#,##0.000"/>
  </numFmts>
  <fonts count="35">
    <font>
      <sz val="11"/>
      <name val="ＭＳ Ｐゴシック"/>
      <family val="3"/>
    </font>
    <font>
      <sz val="11"/>
      <color indexed="8"/>
      <name val="ＭＳ Ｐゴシック"/>
      <family val="3"/>
    </font>
    <font>
      <sz val="6"/>
      <name val="ＭＳ Ｐゴシック"/>
      <family val="3"/>
    </font>
    <font>
      <sz val="11"/>
      <name val="ＭＳ Ｐ明朝"/>
      <family val="1"/>
    </font>
    <font>
      <sz val="12"/>
      <name val="ＭＳ Ｐ明朝"/>
      <family val="1"/>
    </font>
    <font>
      <sz val="14"/>
      <name val="ＭＳ Ｐ明朝"/>
      <family val="1"/>
    </font>
    <font>
      <sz val="18"/>
      <name val="ＭＳ Ｐ明朝"/>
      <family val="1"/>
    </font>
    <font>
      <sz val="9"/>
      <name val="ＭＳ Ｐ明朝"/>
      <family val="1"/>
    </font>
    <font>
      <sz val="16"/>
      <name val="ＭＳ Ｐ明朝"/>
      <family val="1"/>
    </font>
    <font>
      <sz val="10"/>
      <name val="ＭＳ Ｐ明朝"/>
      <family val="1"/>
    </font>
    <font>
      <u/>
      <sz val="11"/>
      <name val="ＭＳ Ｐ明朝"/>
      <family val="1"/>
    </font>
    <font>
      <sz val="11"/>
      <name val="ＦＡ Ｐ 明朝"/>
      <family val="1"/>
    </font>
    <font>
      <sz val="16"/>
      <name val="ＦＡ Ｐ 明朝"/>
      <family val="1"/>
    </font>
    <font>
      <sz val="11"/>
      <color theme="1"/>
      <name val="ＭＳ Ｐ明朝"/>
      <family val="1"/>
    </font>
    <font>
      <b/>
      <sz val="9"/>
      <name val="ＭＳ Ｐゴシック"/>
      <family val="3"/>
      <charset val="128"/>
    </font>
    <font>
      <b/>
      <sz val="10"/>
      <name val="ＭＳ Ｐ明朝"/>
      <family val="1"/>
      <charset val="128"/>
    </font>
    <font>
      <b/>
      <sz val="11"/>
      <name val="ＭＳ Ｐ明朝"/>
      <family val="1"/>
      <charset val="128"/>
    </font>
    <font>
      <sz val="11"/>
      <name val="ＭＳ Ｐゴシック"/>
      <family val="3"/>
    </font>
    <font>
      <sz val="11"/>
      <name val="ＭＳ Ｐ明朝"/>
      <family val="1"/>
      <charset val="128"/>
    </font>
    <font>
      <sz val="18"/>
      <name val="ＭＳ Ｐ明朝"/>
      <family val="1"/>
      <charset val="128"/>
    </font>
    <font>
      <sz val="6"/>
      <name val="ＭＳ Ｐゴシック"/>
      <family val="3"/>
      <charset val="128"/>
    </font>
    <font>
      <sz val="18"/>
      <name val="ＭＳ 明朝"/>
      <family val="1"/>
      <charset val="128"/>
    </font>
    <font>
      <sz val="18"/>
      <name val="ＭＳ ゴシック"/>
      <family val="3"/>
      <charset val="128"/>
    </font>
    <font>
      <sz val="6"/>
      <name val="ＭＳ Ｐ明朝"/>
      <family val="1"/>
      <charset val="128"/>
    </font>
    <font>
      <sz val="18"/>
      <name val="明朝"/>
      <family val="1"/>
      <charset val="128"/>
    </font>
    <font>
      <sz val="18"/>
      <name val="ＭＳ Ｐゴシック"/>
      <family val="3"/>
      <charset val="128"/>
      <scheme val="minor"/>
    </font>
    <font>
      <b/>
      <sz val="20"/>
      <name val="ＭＳ 明朝"/>
      <family val="1"/>
      <charset val="128"/>
    </font>
    <font>
      <sz val="16"/>
      <name val="ＭＳ 明朝"/>
      <family val="1"/>
      <charset val="128"/>
    </font>
    <font>
      <sz val="20"/>
      <name val="ＭＳ 明朝"/>
      <family val="1"/>
      <charset val="128"/>
    </font>
    <font>
      <sz val="16"/>
      <name val="ＭＳ ゴシック"/>
      <family val="3"/>
      <charset val="128"/>
    </font>
    <font>
      <sz val="11"/>
      <name val="ＭＳ Ｐゴシック"/>
      <family val="3"/>
      <charset val="128"/>
    </font>
    <font>
      <sz val="9"/>
      <name val="ＭＳ Ｐ明朝"/>
      <family val="1"/>
      <charset val="1"/>
    </font>
    <font>
      <sz val="11"/>
      <color theme="1"/>
      <name val="ＭＳ Ｐゴシック"/>
      <family val="2"/>
      <scheme val="minor"/>
    </font>
    <font>
      <sz val="10"/>
      <name val="ＭＳ Ｐ明朝"/>
      <family val="1"/>
      <charset val="128"/>
    </font>
    <font>
      <sz val="11"/>
      <color rgb="FFFF0000"/>
      <name val="ＭＳ Ｐ明朝"/>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9389629810485"/>
        <bgColor indexed="64"/>
      </patternFill>
    </fill>
  </fills>
  <borders count="85">
    <border>
      <left/>
      <right/>
      <top/>
      <bottom/>
      <diagonal/>
    </border>
    <border>
      <left style="thin">
        <color auto="1"/>
      </left>
      <right/>
      <top style="thin">
        <color auto="1"/>
      </top>
      <bottom style="thin">
        <color auto="1"/>
      </bottom>
      <diagonal/>
    </border>
    <border>
      <left style="thin">
        <color auto="1"/>
      </left>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hair">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thin">
        <color auto="1"/>
      </top>
      <bottom/>
      <diagonal/>
    </border>
    <border>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style="thin">
        <color auto="1"/>
      </bottom>
      <diagonal/>
    </border>
    <border>
      <left style="thin">
        <color auto="1"/>
      </left>
      <right style="hair">
        <color auto="1"/>
      </right>
      <top style="thin">
        <color auto="1"/>
      </top>
      <bottom style="double">
        <color auto="1"/>
      </bottom>
      <diagonal/>
    </border>
    <border>
      <left style="thin">
        <color auto="1"/>
      </left>
      <right style="hair">
        <color auto="1"/>
      </right>
      <top/>
      <bottom/>
      <diagonal/>
    </border>
    <border>
      <left/>
      <right style="hair">
        <color auto="1"/>
      </right>
      <top style="thin">
        <color auto="1"/>
      </top>
      <bottom style="double">
        <color auto="1"/>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style="thin">
        <color auto="1"/>
      </top>
      <bottom style="double">
        <color auto="1"/>
      </bottom>
      <diagonal/>
    </border>
    <border>
      <left style="hair">
        <color auto="1"/>
      </left>
      <right style="hair">
        <color auto="1"/>
      </right>
      <top/>
      <bottom/>
      <diagonal/>
    </border>
    <border>
      <left style="hair">
        <color auto="1"/>
      </left>
      <right style="hair">
        <color auto="1"/>
      </right>
      <top/>
      <bottom style="thin">
        <color auto="1"/>
      </bottom>
      <diagonal/>
    </border>
    <border>
      <left/>
      <right/>
      <top/>
      <bottom style="hair">
        <color auto="1"/>
      </bottom>
      <diagonal/>
    </border>
    <border>
      <left style="hair">
        <color auto="1"/>
      </left>
      <right style="thin">
        <color auto="1"/>
      </right>
      <top style="thin">
        <color auto="1"/>
      </top>
      <bottom style="double">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top style="hair">
        <color auto="1"/>
      </top>
      <bottom style="thin">
        <color auto="1"/>
      </bottom>
      <diagonal/>
    </border>
    <border>
      <left style="hair">
        <color auto="1"/>
      </left>
      <right style="thin">
        <color auto="1"/>
      </right>
      <top style="thin">
        <color auto="1"/>
      </top>
      <bottom/>
      <diagonal/>
    </border>
    <border>
      <left style="hair">
        <color auto="1"/>
      </left>
      <right style="hair">
        <color auto="1"/>
      </right>
      <top style="double">
        <color auto="1"/>
      </top>
      <bottom style="hair">
        <color auto="1"/>
      </bottom>
      <diagonal/>
    </border>
    <border>
      <left style="thin">
        <color auto="1"/>
      </left>
      <right style="hair">
        <color auto="1"/>
      </right>
      <top style="double">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hair">
        <color auto="1"/>
      </top>
      <bottom/>
      <diagonal/>
    </border>
    <border>
      <left style="thin">
        <color auto="1"/>
      </left>
      <right/>
      <top style="thin">
        <color auto="1"/>
      </top>
      <bottom/>
      <diagonal/>
    </border>
    <border>
      <left style="medium">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19">
    <xf numFmtId="0" fontId="0" fillId="0" borderId="0"/>
    <xf numFmtId="9" fontId="17" fillId="0" borderId="0" applyFont="0" applyFill="0" applyBorder="0" applyAlignment="0" applyProtection="0"/>
    <xf numFmtId="9" fontId="1" fillId="0" borderId="0" applyFont="0" applyFill="0" applyBorder="0" applyProtection="0"/>
    <xf numFmtId="38" fontId="17" fillId="0" borderId="0" applyFont="0" applyFill="0" applyBorder="0" applyAlignment="0" applyProtection="0"/>
    <xf numFmtId="38" fontId="1" fillId="0" borderId="0" applyFont="0" applyFill="0" applyBorder="0" applyProtection="0"/>
    <xf numFmtId="0" fontId="17" fillId="0" borderId="0"/>
    <xf numFmtId="0" fontId="1" fillId="0" borderId="0">
      <alignment vertical="center"/>
    </xf>
    <xf numFmtId="6" fontId="17" fillId="0" borderId="0" applyFont="0" applyFill="0" applyBorder="0" applyAlignment="0" applyProtection="0"/>
    <xf numFmtId="38" fontId="17" fillId="0" borderId="0" applyFont="0" applyFill="0" applyBorder="0" applyAlignment="0" applyProtection="0"/>
    <xf numFmtId="9" fontId="17" fillId="0" borderId="0" applyFont="0" applyFill="0" applyBorder="0" applyAlignment="0" applyProtection="0"/>
    <xf numFmtId="0" fontId="17" fillId="0" borderId="0"/>
    <xf numFmtId="38" fontId="17" fillId="0" borderId="0" applyFont="0" applyFill="0" applyBorder="0" applyAlignment="0" applyProtection="0"/>
    <xf numFmtId="0" fontId="17" fillId="0" borderId="0">
      <alignment vertical="center"/>
    </xf>
    <xf numFmtId="38" fontId="17" fillId="0" borderId="0" applyFont="0" applyFill="0" applyBorder="0" applyProtection="0"/>
    <xf numFmtId="0" fontId="17" fillId="0" borderId="0"/>
    <xf numFmtId="38" fontId="17" fillId="0" borderId="0" applyFont="0" applyFill="0" applyBorder="0" applyAlignment="0" applyProtection="0"/>
    <xf numFmtId="0" fontId="30" fillId="0" borderId="0"/>
    <xf numFmtId="38" fontId="30" fillId="0" borderId="0" applyFont="0" applyFill="0" applyBorder="0" applyAlignment="0" applyProtection="0"/>
    <xf numFmtId="0" fontId="32" fillId="0" borderId="0">
      <alignment vertical="center"/>
    </xf>
  </cellStyleXfs>
  <cellXfs count="503">
    <xf numFmtId="0" fontId="0" fillId="0" borderId="0" xfId="0"/>
    <xf numFmtId="0" fontId="3" fillId="0" borderId="0" xfId="0" applyFont="1"/>
    <xf numFmtId="0" fontId="3" fillId="0" borderId="0" xfId="0" applyFont="1" applyBorder="1"/>
    <xf numFmtId="0" fontId="3" fillId="0" borderId="0" xfId="0" applyFont="1" applyAlignment="1">
      <alignment horizontal="center"/>
    </xf>
    <xf numFmtId="0" fontId="3" fillId="0" borderId="1" xfId="0" applyFont="1" applyFill="1" applyBorder="1" applyAlignment="1">
      <alignment horizontal="center"/>
    </xf>
    <xf numFmtId="0" fontId="3" fillId="0" borderId="11" xfId="0" applyFont="1" applyFill="1" applyBorder="1" applyAlignment="1"/>
    <xf numFmtId="0" fontId="3" fillId="0" borderId="12" xfId="0" applyFont="1" applyFill="1" applyBorder="1"/>
    <xf numFmtId="0" fontId="7" fillId="0" borderId="13" xfId="0" applyFont="1" applyFill="1" applyBorder="1"/>
    <xf numFmtId="0" fontId="7" fillId="0" borderId="14" xfId="0" applyFont="1" applyFill="1" applyBorder="1"/>
    <xf numFmtId="0" fontId="7" fillId="1" borderId="14" xfId="0" applyFont="1" applyFill="1" applyBorder="1" applyAlignment="1">
      <alignment wrapText="1"/>
    </xf>
    <xf numFmtId="0" fontId="7" fillId="0" borderId="15" xfId="0" applyFont="1" applyFill="1" applyBorder="1" applyAlignment="1">
      <alignment horizontal="center" wrapText="1"/>
    </xf>
    <xf numFmtId="0" fontId="7" fillId="0" borderId="15" xfId="0" applyFont="1" applyFill="1" applyBorder="1" applyAlignment="1">
      <alignment wrapText="1"/>
    </xf>
    <xf numFmtId="0" fontId="7" fillId="0" borderId="15" xfId="0" applyFont="1" applyFill="1" applyBorder="1" applyAlignment="1">
      <alignment horizontal="left"/>
    </xf>
    <xf numFmtId="0" fontId="7" fillId="0" borderId="15" xfId="0" applyFont="1" applyFill="1" applyBorder="1"/>
    <xf numFmtId="0" fontId="7" fillId="0" borderId="16" xfId="0" applyFont="1" applyFill="1" applyBorder="1" applyAlignment="1">
      <alignment wrapText="1"/>
    </xf>
    <xf numFmtId="0" fontId="7" fillId="0" borderId="17" xfId="0" applyFont="1" applyFill="1" applyBorder="1" applyAlignment="1"/>
    <xf numFmtId="0" fontId="7" fillId="0" borderId="15" xfId="0" applyFont="1" applyFill="1" applyBorder="1" applyAlignment="1"/>
    <xf numFmtId="0" fontId="7" fillId="0" borderId="14" xfId="0" applyFont="1" applyFill="1" applyBorder="1" applyAlignment="1">
      <alignment horizontal="center" wrapText="1"/>
    </xf>
    <xf numFmtId="0" fontId="7" fillId="1" borderId="15" xfId="0" applyFont="1" applyFill="1" applyBorder="1" applyAlignment="1">
      <alignment wrapText="1"/>
    </xf>
    <xf numFmtId="0" fontId="7" fillId="0" borderId="17" xfId="0" applyFont="1" applyFill="1" applyBorder="1" applyAlignment="1">
      <alignment horizontal="center"/>
    </xf>
    <xf numFmtId="0" fontId="7" fillId="0" borderId="16" xfId="0" applyFont="1" applyFill="1" applyBorder="1" applyAlignment="1">
      <alignment horizontal="left"/>
    </xf>
    <xf numFmtId="0" fontId="9" fillId="0" borderId="18" xfId="0" applyFont="1" applyBorder="1" applyAlignment="1">
      <alignment horizontal="center"/>
    </xf>
    <xf numFmtId="38" fontId="3" fillId="2" borderId="4" xfId="8" applyFont="1" applyFill="1" applyBorder="1" applyAlignment="1">
      <alignment horizontal="center"/>
    </xf>
    <xf numFmtId="9" fontId="3" fillId="0" borderId="19" xfId="9" applyFont="1" applyBorder="1" applyAlignment="1">
      <alignment horizontal="center"/>
    </xf>
    <xf numFmtId="9" fontId="3" fillId="0" borderId="20" xfId="9" applyFont="1" applyBorder="1" applyAlignment="1">
      <alignment horizontal="center"/>
    </xf>
    <xf numFmtId="9" fontId="3" fillId="1" borderId="20" xfId="9" applyFont="1" applyFill="1" applyBorder="1" applyAlignment="1">
      <alignment horizontal="center"/>
    </xf>
    <xf numFmtId="9" fontId="3" fillId="0" borderId="18" xfId="9" applyFont="1" applyBorder="1" applyAlignment="1">
      <alignment horizontal="center"/>
    </xf>
    <xf numFmtId="9" fontId="3" fillId="0" borderId="21" xfId="9" applyFont="1" applyBorder="1" applyAlignment="1">
      <alignment horizontal="center"/>
    </xf>
    <xf numFmtId="9" fontId="3" fillId="0" borderId="22" xfId="9" applyFont="1" applyBorder="1" applyAlignment="1">
      <alignment horizontal="center"/>
    </xf>
    <xf numFmtId="9" fontId="3" fillId="1" borderId="18" xfId="9" applyFont="1" applyFill="1" applyBorder="1" applyAlignment="1">
      <alignment horizontal="center"/>
    </xf>
    <xf numFmtId="0" fontId="3" fillId="0" borderId="18" xfId="0" applyFont="1" applyBorder="1"/>
    <xf numFmtId="189" fontId="3" fillId="0" borderId="18" xfId="0" applyNumberFormat="1" applyFont="1" applyBorder="1"/>
    <xf numFmtId="9" fontId="3" fillId="0" borderId="21" xfId="9" applyFont="1" applyBorder="1" applyAlignment="1"/>
    <xf numFmtId="0" fontId="3" fillId="0" borderId="18" xfId="0" applyFont="1" applyBorder="1" applyAlignment="1">
      <alignment horizontal="center"/>
    </xf>
    <xf numFmtId="38" fontId="3" fillId="0" borderId="21" xfId="8" applyFont="1" applyBorder="1" applyAlignment="1">
      <alignment horizontal="center"/>
    </xf>
    <xf numFmtId="2" fontId="3" fillId="0" borderId="19" xfId="0" applyNumberFormat="1" applyFont="1" applyBorder="1"/>
    <xf numFmtId="2" fontId="3" fillId="0" borderId="20" xfId="0" applyNumberFormat="1" applyFont="1" applyBorder="1"/>
    <xf numFmtId="2" fontId="3" fillId="0" borderId="18" xfId="0" applyNumberFormat="1" applyFont="1" applyBorder="1"/>
    <xf numFmtId="2" fontId="3" fillId="0" borderId="21" xfId="0" applyNumberFormat="1" applyFont="1" applyBorder="1"/>
    <xf numFmtId="2" fontId="3" fillId="0" borderId="22" xfId="0" applyNumberFormat="1" applyFont="1" applyBorder="1"/>
    <xf numFmtId="2" fontId="3" fillId="0" borderId="22" xfId="0" applyNumberFormat="1" applyFont="1" applyBorder="1" applyAlignment="1">
      <alignment horizontal="center"/>
    </xf>
    <xf numFmtId="186" fontId="3" fillId="0" borderId="18" xfId="8" applyNumberFormat="1" applyFont="1" applyBorder="1"/>
    <xf numFmtId="189" fontId="3" fillId="0" borderId="23" xfId="0" applyNumberFormat="1" applyFont="1" applyBorder="1"/>
    <xf numFmtId="38" fontId="3" fillId="0" borderId="18" xfId="8" applyFont="1" applyBorder="1" applyAlignment="1">
      <alignment horizontal="center"/>
    </xf>
    <xf numFmtId="190" fontId="3" fillId="0" borderId="18" xfId="0" applyNumberFormat="1" applyFont="1" applyBorder="1"/>
    <xf numFmtId="38" fontId="3" fillId="0" borderId="23" xfId="8" applyFont="1" applyBorder="1" applyAlignment="1">
      <alignment horizontal="center"/>
    </xf>
    <xf numFmtId="38" fontId="3" fillId="0" borderId="24" xfId="8" applyFont="1" applyBorder="1" applyAlignment="1">
      <alignment horizontal="center"/>
    </xf>
    <xf numFmtId="190" fontId="3" fillId="0" borderId="18" xfId="0" applyNumberFormat="1" applyFont="1" applyBorder="1" applyAlignment="1">
      <alignment horizontal="center"/>
    </xf>
    <xf numFmtId="189" fontId="3" fillId="0" borderId="18" xfId="0" applyNumberFormat="1" applyFont="1" applyBorder="1" applyAlignment="1">
      <alignment horizontal="center"/>
    </xf>
    <xf numFmtId="38" fontId="3" fillId="0" borderId="25" xfId="8" applyFont="1" applyBorder="1"/>
    <xf numFmtId="38" fontId="3" fillId="0" borderId="18" xfId="8" applyFont="1" applyBorder="1"/>
    <xf numFmtId="38" fontId="3" fillId="1" borderId="18" xfId="8" applyFont="1" applyFill="1" applyBorder="1"/>
    <xf numFmtId="38" fontId="3" fillId="0" borderId="21" xfId="8" applyFont="1" applyBorder="1"/>
    <xf numFmtId="38" fontId="3" fillId="0" borderId="20" xfId="8" applyFont="1" applyBorder="1"/>
    <xf numFmtId="188" fontId="3" fillId="0" borderId="18" xfId="8" applyNumberFormat="1" applyFont="1" applyBorder="1"/>
    <xf numFmtId="187" fontId="3" fillId="0" borderId="18" xfId="8" applyNumberFormat="1" applyFont="1" applyBorder="1"/>
    <xf numFmtId="38" fontId="4" fillId="0" borderId="18" xfId="8" applyFont="1" applyBorder="1"/>
    <xf numFmtId="187" fontId="4" fillId="0" borderId="18" xfId="8" applyNumberFormat="1" applyFont="1" applyBorder="1"/>
    <xf numFmtId="0" fontId="3" fillId="0" borderId="26" xfId="0" applyFont="1" applyBorder="1" applyAlignment="1">
      <alignment horizontal="center" wrapText="1"/>
    </xf>
    <xf numFmtId="0" fontId="3" fillId="0" borderId="27" xfId="0" applyFont="1" applyBorder="1"/>
    <xf numFmtId="0" fontId="3" fillId="0" borderId="28" xfId="0" applyFont="1" applyBorder="1"/>
    <xf numFmtId="0" fontId="3" fillId="1" borderId="28" xfId="0" applyFont="1" applyFill="1" applyBorder="1"/>
    <xf numFmtId="0" fontId="3" fillId="0" borderId="29" xfId="0" applyFont="1" applyBorder="1"/>
    <xf numFmtId="0" fontId="3" fillId="0" borderId="30" xfId="0" applyFont="1" applyBorder="1"/>
    <xf numFmtId="0" fontId="3" fillId="0" borderId="31" xfId="0" applyFont="1" applyBorder="1"/>
    <xf numFmtId="0" fontId="3" fillId="1" borderId="29" xfId="0" applyFont="1" applyFill="1" applyBorder="1"/>
    <xf numFmtId="0" fontId="7" fillId="0" borderId="14" xfId="0" applyFont="1" applyFill="1" applyBorder="1" applyAlignment="1">
      <alignment wrapText="1"/>
    </xf>
    <xf numFmtId="0" fontId="7" fillId="0" borderId="13" xfId="0" applyFont="1" applyBorder="1" applyAlignment="1">
      <alignment wrapText="1"/>
    </xf>
    <xf numFmtId="0" fontId="3" fillId="0" borderId="15" xfId="0" applyFont="1" applyBorder="1" applyAlignment="1"/>
    <xf numFmtId="0" fontId="3" fillId="0" borderId="15" xfId="0" applyFont="1" applyBorder="1" applyAlignment="1">
      <alignment horizontal="center"/>
    </xf>
    <xf numFmtId="0" fontId="3" fillId="0" borderId="15" xfId="0" applyFont="1" applyBorder="1"/>
    <xf numFmtId="0" fontId="3" fillId="0" borderId="16" xfId="0" applyFont="1" applyBorder="1"/>
    <xf numFmtId="0" fontId="3" fillId="0" borderId="22" xfId="0" applyFont="1" applyBorder="1"/>
    <xf numFmtId="0" fontId="3" fillId="0" borderId="18" xfId="0" applyFont="1" applyBorder="1" applyAlignment="1">
      <alignment horizontal="center" vertical="center"/>
    </xf>
    <xf numFmtId="0" fontId="3" fillId="0" borderId="21" xfId="0" applyFont="1" applyBorder="1"/>
    <xf numFmtId="0" fontId="3" fillId="0" borderId="19" xfId="0" applyFont="1" applyBorder="1" applyAlignment="1">
      <alignment horizontal="center"/>
    </xf>
    <xf numFmtId="0" fontId="3" fillId="0" borderId="32" xfId="0" applyFont="1" applyBorder="1"/>
    <xf numFmtId="189" fontId="3" fillId="0" borderId="22" xfId="0" applyNumberFormat="1" applyFont="1" applyBorder="1"/>
    <xf numFmtId="189" fontId="3" fillId="0" borderId="19" xfId="0" applyNumberFormat="1" applyFont="1" applyBorder="1" applyAlignment="1">
      <alignment horizontal="right"/>
    </xf>
    <xf numFmtId="189" fontId="3" fillId="0" borderId="18" xfId="0" applyNumberFormat="1" applyFont="1" applyBorder="1" applyAlignment="1">
      <alignment horizontal="right"/>
    </xf>
    <xf numFmtId="190" fontId="3" fillId="0" borderId="33" xfId="0" applyNumberFormat="1" applyFont="1" applyBorder="1" applyAlignment="1">
      <alignment horizontal="left"/>
    </xf>
    <xf numFmtId="9" fontId="3" fillId="0" borderId="18" xfId="9" applyFont="1" applyBorder="1" applyAlignment="1"/>
    <xf numFmtId="0" fontId="3" fillId="0" borderId="19" xfId="0" applyFont="1" applyBorder="1" applyAlignment="1">
      <alignment horizontal="right"/>
    </xf>
    <xf numFmtId="0" fontId="3" fillId="0" borderId="18" xfId="0" applyFont="1" applyBorder="1" applyAlignment="1">
      <alignment horizontal="right"/>
    </xf>
    <xf numFmtId="0" fontId="3" fillId="0" borderId="33" xfId="0" applyFont="1" applyBorder="1"/>
    <xf numFmtId="190" fontId="3" fillId="0" borderId="22" xfId="0" applyNumberFormat="1" applyFont="1" applyBorder="1" applyAlignment="1">
      <alignment horizontal="center"/>
    </xf>
    <xf numFmtId="0" fontId="9" fillId="0" borderId="22" xfId="0" applyFont="1" applyBorder="1"/>
    <xf numFmtId="189" fontId="3" fillId="0" borderId="22" xfId="0" applyNumberFormat="1" applyFont="1" applyBorder="1" applyAlignment="1">
      <alignment horizontal="center"/>
    </xf>
    <xf numFmtId="189" fontId="3" fillId="0" borderId="18" xfId="0" applyNumberFormat="1" applyFont="1" applyBorder="1" applyAlignment="1">
      <alignment horizontal="center" vertical="center"/>
    </xf>
    <xf numFmtId="38" fontId="3" fillId="0" borderId="19" xfId="8" applyFont="1" applyBorder="1" applyAlignment="1">
      <alignment horizontal="right"/>
    </xf>
    <xf numFmtId="38" fontId="3" fillId="0" borderId="18" xfId="8" applyFont="1" applyBorder="1" applyAlignment="1">
      <alignment horizontal="right"/>
    </xf>
    <xf numFmtId="187" fontId="3" fillId="0" borderId="22" xfId="8" applyNumberFormat="1" applyFont="1" applyBorder="1"/>
    <xf numFmtId="38" fontId="3" fillId="0" borderId="22" xfId="8" applyFont="1" applyBorder="1"/>
    <xf numFmtId="38" fontId="3" fillId="0" borderId="18" xfId="8" applyFont="1" applyBorder="1" applyAlignment="1">
      <alignment horizontal="right" vertical="center"/>
    </xf>
    <xf numFmtId="0" fontId="3" fillId="0" borderId="26" xfId="0" applyFont="1" applyBorder="1" applyAlignment="1">
      <alignment horizontal="centerContinuous"/>
    </xf>
    <xf numFmtId="0" fontId="3" fillId="0" borderId="27" xfId="0" applyFont="1" applyBorder="1" applyAlignment="1"/>
    <xf numFmtId="0" fontId="3" fillId="0" borderId="29" xfId="0" applyFont="1" applyBorder="1" applyAlignment="1"/>
    <xf numFmtId="0" fontId="3" fillId="0" borderId="24" xfId="5" applyFont="1" applyFill="1" applyBorder="1"/>
    <xf numFmtId="0" fontId="3" fillId="0" borderId="34" xfId="5" applyFont="1" applyFill="1" applyBorder="1"/>
    <xf numFmtId="0" fontId="3" fillId="0" borderId="21" xfId="5" applyFont="1" applyFill="1" applyBorder="1" applyAlignment="1">
      <alignment horizontal="center"/>
    </xf>
    <xf numFmtId="0" fontId="3" fillId="0" borderId="35" xfId="0" applyFont="1" applyBorder="1" applyAlignment="1">
      <alignment horizontal="center"/>
    </xf>
    <xf numFmtId="0" fontId="3" fillId="2" borderId="36" xfId="0" applyFont="1" applyFill="1" applyBorder="1" applyAlignment="1">
      <alignment horizontal="center"/>
    </xf>
    <xf numFmtId="0" fontId="3" fillId="2" borderId="14" xfId="0" applyFont="1" applyFill="1" applyBorder="1"/>
    <xf numFmtId="0" fontId="3" fillId="2" borderId="36" xfId="0" applyFont="1" applyFill="1" applyBorder="1"/>
    <xf numFmtId="0" fontId="3" fillId="2" borderId="14" xfId="0" applyFont="1" applyFill="1" applyBorder="1" applyAlignment="1">
      <alignment horizontal="left" indent="1"/>
    </xf>
    <xf numFmtId="0" fontId="3" fillId="2" borderId="17" xfId="0" applyFont="1" applyFill="1" applyBorder="1" applyAlignment="1">
      <alignment horizontal="left" indent="1"/>
    </xf>
    <xf numFmtId="0" fontId="3" fillId="2" borderId="36" xfId="0" applyFont="1" applyFill="1" applyBorder="1" applyAlignment="1">
      <alignment horizontal="left" indent="1"/>
    </xf>
    <xf numFmtId="0" fontId="3" fillId="2" borderId="14" xfId="0" applyFont="1" applyFill="1" applyBorder="1" applyAlignment="1">
      <alignment horizontal="center"/>
    </xf>
    <xf numFmtId="0" fontId="3" fillId="2" borderId="17" xfId="0" applyFont="1" applyFill="1" applyBorder="1" applyAlignment="1">
      <alignment horizontal="center"/>
    </xf>
    <xf numFmtId="0" fontId="3" fillId="2" borderId="17" xfId="0" applyFont="1" applyFill="1" applyBorder="1"/>
    <xf numFmtId="0" fontId="3" fillId="2" borderId="14" xfId="0" applyFont="1" applyFill="1" applyBorder="1" applyAlignment="1">
      <alignment horizontal="left" indent="2"/>
    </xf>
    <xf numFmtId="0" fontId="3" fillId="2" borderId="17" xfId="0" applyFont="1" applyFill="1" applyBorder="1" applyAlignment="1">
      <alignment horizontal="left" indent="2"/>
    </xf>
    <xf numFmtId="0" fontId="3" fillId="2" borderId="35" xfId="0" applyFont="1" applyFill="1" applyBorder="1" applyAlignment="1">
      <alignment horizontal="center"/>
    </xf>
    <xf numFmtId="0" fontId="3" fillId="0" borderId="37" xfId="0" applyFont="1" applyBorder="1" applyAlignment="1">
      <alignment horizontal="center"/>
    </xf>
    <xf numFmtId="0" fontId="3" fillId="2" borderId="38" xfId="0" applyFont="1" applyFill="1" applyBorder="1" applyAlignment="1">
      <alignment horizontal="center"/>
    </xf>
    <xf numFmtId="0" fontId="3" fillId="2" borderId="39" xfId="0" applyFont="1" applyFill="1" applyBorder="1"/>
    <xf numFmtId="0" fontId="3" fillId="2" borderId="38" xfId="0" applyFont="1" applyFill="1" applyBorder="1"/>
    <xf numFmtId="0" fontId="3" fillId="2" borderId="40" xfId="0" applyFont="1" applyFill="1" applyBorder="1"/>
    <xf numFmtId="0" fontId="9" fillId="2" borderId="39" xfId="0" applyFont="1" applyFill="1" applyBorder="1"/>
    <xf numFmtId="0" fontId="3" fillId="2" borderId="39" xfId="0" applyFont="1" applyFill="1" applyBorder="1" applyAlignment="1">
      <alignment horizontal="center"/>
    </xf>
    <xf numFmtId="0" fontId="3" fillId="2" borderId="40" xfId="0" applyFont="1" applyFill="1" applyBorder="1" applyAlignment="1">
      <alignment horizontal="center"/>
    </xf>
    <xf numFmtId="0" fontId="3" fillId="2" borderId="41" xfId="0" applyFont="1" applyFill="1" applyBorder="1"/>
    <xf numFmtId="0" fontId="3" fillId="2" borderId="37" xfId="0" applyFont="1" applyFill="1" applyBorder="1" applyAlignment="1">
      <alignment horizontal="center"/>
    </xf>
    <xf numFmtId="0" fontId="3" fillId="2" borderId="20" xfId="0" applyFont="1" applyFill="1" applyBorder="1"/>
    <xf numFmtId="0" fontId="3" fillId="0" borderId="42" xfId="0" applyFont="1" applyBorder="1" applyAlignment="1">
      <alignment horizontal="center"/>
    </xf>
    <xf numFmtId="0" fontId="3" fillId="2" borderId="43" xfId="0" applyFont="1" applyFill="1" applyBorder="1" applyAlignment="1">
      <alignment horizontal="center"/>
    </xf>
    <xf numFmtId="0" fontId="3" fillId="2" borderId="20" xfId="0" applyFont="1" applyFill="1" applyBorder="1" applyAlignment="1">
      <alignment horizontal="center"/>
    </xf>
    <xf numFmtId="0" fontId="3" fillId="2" borderId="44" xfId="0" applyFont="1" applyFill="1" applyBorder="1" applyAlignment="1">
      <alignment horizontal="center"/>
    </xf>
    <xf numFmtId="0" fontId="3" fillId="2" borderId="42" xfId="0" applyFont="1" applyFill="1" applyBorder="1" applyAlignment="1">
      <alignment horizontal="center"/>
    </xf>
    <xf numFmtId="3" fontId="3" fillId="2" borderId="20" xfId="0" applyNumberFormat="1" applyFont="1" applyFill="1" applyBorder="1" applyAlignment="1">
      <alignment horizontal="right"/>
    </xf>
    <xf numFmtId="3" fontId="3" fillId="2" borderId="43" xfId="0" applyNumberFormat="1" applyFont="1" applyFill="1" applyBorder="1" applyAlignment="1">
      <alignment horizontal="right"/>
    </xf>
    <xf numFmtId="0" fontId="3" fillId="2" borderId="43" xfId="0" applyFont="1" applyFill="1" applyBorder="1"/>
    <xf numFmtId="188" fontId="3" fillId="2" borderId="20" xfId="0" applyNumberFormat="1" applyFont="1" applyFill="1" applyBorder="1"/>
    <xf numFmtId="0" fontId="3" fillId="2" borderId="22" xfId="0" applyFont="1" applyFill="1" applyBorder="1"/>
    <xf numFmtId="0" fontId="3" fillId="2" borderId="44" xfId="0" applyFont="1" applyFill="1" applyBorder="1"/>
    <xf numFmtId="38" fontId="3" fillId="0" borderId="20" xfId="8" applyFont="1" applyBorder="1" applyAlignment="1">
      <alignment horizontal="center"/>
    </xf>
    <xf numFmtId="38" fontId="3" fillId="2" borderId="20" xfId="8" applyFont="1" applyFill="1" applyBorder="1"/>
    <xf numFmtId="38" fontId="3" fillId="2" borderId="43" xfId="8" applyFont="1" applyFill="1" applyBorder="1"/>
    <xf numFmtId="38" fontId="3" fillId="2" borderId="44" xfId="8" applyFont="1" applyFill="1" applyBorder="1"/>
    <xf numFmtId="38" fontId="3" fillId="0" borderId="45" xfId="8" applyFont="1" applyBorder="1"/>
    <xf numFmtId="0" fontId="3" fillId="0" borderId="46" xfId="0" applyFont="1" applyBorder="1" applyAlignment="1">
      <alignment horizontal="center"/>
    </xf>
    <xf numFmtId="0" fontId="3" fillId="2" borderId="28" xfId="0" applyFont="1" applyFill="1" applyBorder="1"/>
    <xf numFmtId="178" fontId="3" fillId="2" borderId="28" xfId="0" applyNumberFormat="1" applyFont="1" applyFill="1" applyBorder="1" applyAlignment="1">
      <alignment horizontal="left"/>
    </xf>
    <xf numFmtId="0" fontId="3" fillId="2" borderId="48" xfId="0" applyFont="1" applyFill="1" applyBorder="1"/>
    <xf numFmtId="0" fontId="3" fillId="2" borderId="46" xfId="0" applyFont="1" applyFill="1" applyBorder="1" applyAlignment="1">
      <alignment horizontal="center"/>
    </xf>
    <xf numFmtId="179" fontId="3" fillId="2" borderId="28" xfId="0" applyNumberFormat="1" applyFont="1" applyFill="1" applyBorder="1" applyAlignment="1">
      <alignment horizontal="left" wrapText="1"/>
    </xf>
    <xf numFmtId="177" fontId="3" fillId="2" borderId="28" xfId="0" applyNumberFormat="1" applyFont="1" applyFill="1" applyBorder="1" applyAlignment="1">
      <alignment horizontal="left"/>
    </xf>
    <xf numFmtId="38" fontId="3" fillId="0" borderId="0" xfId="0" applyNumberFormat="1" applyFont="1"/>
    <xf numFmtId="0" fontId="3" fillId="0" borderId="4" xfId="0" applyFont="1" applyBorder="1" applyAlignment="1"/>
    <xf numFmtId="0" fontId="3" fillId="0" borderId="14" xfId="0" applyFont="1" applyBorder="1"/>
    <xf numFmtId="0" fontId="3" fillId="0" borderId="15" xfId="0" applyFont="1" applyBorder="1" applyAlignment="1">
      <alignment horizontal="left"/>
    </xf>
    <xf numFmtId="0" fontId="3" fillId="0" borderId="36" xfId="0" applyFont="1" applyBorder="1" applyAlignment="1">
      <alignment horizontal="left"/>
    </xf>
    <xf numFmtId="0" fontId="3" fillId="0" borderId="16" xfId="0" applyFont="1" applyBorder="1" applyAlignment="1">
      <alignment horizontal="center"/>
    </xf>
    <xf numFmtId="0" fontId="10" fillId="0" borderId="4" xfId="0" applyFont="1" applyBorder="1" applyAlignment="1"/>
    <xf numFmtId="0" fontId="3" fillId="0" borderId="39" xfId="0" applyFont="1" applyBorder="1"/>
    <xf numFmtId="0" fontId="3" fillId="0" borderId="38" xfId="0" applyFont="1" applyBorder="1" applyAlignment="1">
      <alignment horizontal="center"/>
    </xf>
    <xf numFmtId="0" fontId="6" fillId="0" borderId="4" xfId="0" applyFont="1" applyBorder="1" applyAlignment="1"/>
    <xf numFmtId="0" fontId="3" fillId="0" borderId="20" xfId="0" applyFont="1" applyBorder="1" applyAlignment="1">
      <alignment horizontal="center"/>
    </xf>
    <xf numFmtId="0" fontId="3" fillId="0" borderId="43" xfId="0" applyFont="1" applyBorder="1" applyAlignment="1">
      <alignment horizontal="center"/>
    </xf>
    <xf numFmtId="192" fontId="3" fillId="0" borderId="20" xfId="0" applyNumberFormat="1" applyFont="1" applyBorder="1" applyAlignment="1">
      <alignment horizontal="right"/>
    </xf>
    <xf numFmtId="192" fontId="3" fillId="0" borderId="18" xfId="0" applyNumberFormat="1" applyFont="1" applyBorder="1" applyAlignment="1">
      <alignment horizontal="right"/>
    </xf>
    <xf numFmtId="192" fontId="3" fillId="0" borderId="21" xfId="0" applyNumberFormat="1" applyFont="1" applyBorder="1" applyAlignment="1">
      <alignment horizontal="right"/>
    </xf>
    <xf numFmtId="188" fontId="3" fillId="0" borderId="20" xfId="0" applyNumberFormat="1" applyFont="1" applyBorder="1"/>
    <xf numFmtId="188" fontId="3" fillId="0" borderId="21" xfId="8" applyNumberFormat="1" applyFont="1" applyBorder="1"/>
    <xf numFmtId="0" fontId="9" fillId="0" borderId="4" xfId="0" applyFont="1" applyBorder="1" applyAlignment="1">
      <alignment wrapText="1"/>
    </xf>
    <xf numFmtId="180" fontId="3" fillId="0" borderId="30" xfId="0" applyNumberFormat="1" applyFont="1" applyBorder="1" applyAlignment="1">
      <alignment horizontal="center"/>
    </xf>
    <xf numFmtId="0" fontId="3" fillId="0" borderId="47" xfId="0" applyFont="1" applyBorder="1" applyAlignment="1">
      <alignment horizontal="center"/>
    </xf>
    <xf numFmtId="0" fontId="3" fillId="0" borderId="29" xfId="0" applyFont="1" applyBorder="1" applyAlignment="1">
      <alignment horizontal="center"/>
    </xf>
    <xf numFmtId="0" fontId="3" fillId="0" borderId="4" xfId="0" applyFont="1" applyBorder="1" applyAlignment="1">
      <alignment horizontal="right"/>
    </xf>
    <xf numFmtId="190" fontId="3" fillId="0" borderId="0" xfId="0" applyNumberFormat="1" applyFont="1"/>
    <xf numFmtId="185" fontId="3" fillId="0" borderId="0" xfId="8" applyNumberFormat="1" applyFont="1" applyAlignment="1">
      <alignment horizontal="center"/>
    </xf>
    <xf numFmtId="0" fontId="3" fillId="0" borderId="14" xfId="0" applyFont="1" applyBorder="1" applyAlignment="1">
      <alignment horizontal="left"/>
    </xf>
    <xf numFmtId="0" fontId="3" fillId="0" borderId="39" xfId="0" applyFont="1" applyBorder="1" applyAlignment="1">
      <alignment horizontal="center"/>
    </xf>
    <xf numFmtId="0" fontId="3" fillId="0" borderId="20" xfId="0" applyFont="1" applyBorder="1" applyAlignment="1">
      <alignment horizontal="center"/>
    </xf>
    <xf numFmtId="181" fontId="3" fillId="0" borderId="30" xfId="0" applyNumberFormat="1" applyFont="1" applyBorder="1" applyAlignment="1">
      <alignment horizontal="center"/>
    </xf>
    <xf numFmtId="0" fontId="3" fillId="0" borderId="28" xfId="0" applyFont="1" applyBorder="1" applyAlignment="1">
      <alignment horizontal="center"/>
    </xf>
    <xf numFmtId="183" fontId="3" fillId="0" borderId="30" xfId="0" applyNumberFormat="1" applyFont="1" applyBorder="1" applyAlignment="1">
      <alignment horizontal="center"/>
    </xf>
    <xf numFmtId="182" fontId="3" fillId="0" borderId="29" xfId="0" applyNumberFormat="1" applyFont="1" applyBorder="1" applyAlignment="1">
      <alignment horizontal="center"/>
    </xf>
    <xf numFmtId="0" fontId="3" fillId="0" borderId="48" xfId="0" applyFont="1" applyBorder="1"/>
    <xf numFmtId="0" fontId="3" fillId="0" borderId="22" xfId="0" applyFont="1" applyBorder="1" applyAlignment="1">
      <alignment horizontal="center"/>
    </xf>
    <xf numFmtId="0" fontId="3" fillId="0" borderId="18" xfId="0" applyFont="1" applyBorder="1" applyAlignment="1">
      <alignment horizontal="center"/>
    </xf>
    <xf numFmtId="0" fontId="3" fillId="0" borderId="44" xfId="5" applyFont="1" applyFill="1" applyBorder="1" applyAlignment="1">
      <alignment horizontal="center"/>
    </xf>
    <xf numFmtId="0" fontId="3" fillId="0" borderId="4" xfId="0" applyFont="1" applyBorder="1" applyAlignment="1">
      <alignment horizontal="right" wrapText="1"/>
    </xf>
    <xf numFmtId="0" fontId="9" fillId="3" borderId="0" xfId="0" applyFont="1" applyFill="1" applyAlignment="1">
      <alignment horizontal="center"/>
    </xf>
    <xf numFmtId="0" fontId="9" fillId="0" borderId="0" xfId="0" applyFont="1" applyAlignment="1">
      <alignment horizontal="center"/>
    </xf>
    <xf numFmtId="191" fontId="3" fillId="0" borderId="0" xfId="0" applyNumberFormat="1" applyFont="1"/>
    <xf numFmtId="0" fontId="9" fillId="0" borderId="0" xfId="0" applyFont="1" applyAlignment="1">
      <alignment horizontal="left"/>
    </xf>
    <xf numFmtId="0" fontId="3" fillId="0" borderId="0" xfId="0" applyFont="1" applyAlignment="1">
      <alignment horizontal="left"/>
    </xf>
    <xf numFmtId="0" fontId="3" fillId="0" borderId="1" xfId="0" applyFont="1" applyBorder="1"/>
    <xf numFmtId="0" fontId="3" fillId="0" borderId="13" xfId="0" applyFont="1" applyBorder="1" applyAlignment="1"/>
    <xf numFmtId="0" fontId="3" fillId="0" borderId="15" xfId="0" applyFont="1" applyBorder="1" applyProtection="1">
      <protection locked="0"/>
    </xf>
    <xf numFmtId="0" fontId="3" fillId="0" borderId="16" xfId="0" applyFont="1" applyBorder="1" applyProtection="1">
      <protection locked="0"/>
    </xf>
    <xf numFmtId="38" fontId="3" fillId="0" borderId="4" xfId="8" applyFont="1" applyBorder="1" applyAlignment="1">
      <alignment horizontal="center"/>
    </xf>
    <xf numFmtId="9" fontId="3" fillId="0" borderId="19" xfId="9" applyFont="1" applyBorder="1" applyAlignment="1" applyProtection="1">
      <alignment horizontal="center"/>
      <protection locked="0"/>
    </xf>
    <xf numFmtId="9" fontId="3" fillId="0" borderId="18" xfId="9" applyFont="1" applyBorder="1" applyAlignment="1" applyProtection="1">
      <alignment horizontal="center"/>
      <protection locked="0"/>
    </xf>
    <xf numFmtId="0" fontId="3" fillId="0" borderId="18" xfId="0" applyFont="1" applyBorder="1" applyProtection="1"/>
    <xf numFmtId="189" fontId="3" fillId="0" borderId="18" xfId="0" applyNumberFormat="1" applyFont="1" applyBorder="1" applyProtection="1"/>
    <xf numFmtId="189" fontId="3" fillId="0" borderId="19" xfId="0" applyNumberFormat="1" applyFont="1" applyBorder="1" applyProtection="1"/>
    <xf numFmtId="2" fontId="3" fillId="0" borderId="9" xfId="0" applyNumberFormat="1" applyFont="1" applyBorder="1" applyProtection="1">
      <protection locked="0"/>
    </xf>
    <xf numFmtId="0" fontId="3" fillId="0" borderId="24" xfId="0" applyFont="1" applyBorder="1" applyProtection="1">
      <protection locked="0"/>
    </xf>
    <xf numFmtId="193" fontId="3" fillId="0" borderId="40" xfId="0" applyNumberFormat="1" applyFont="1" applyBorder="1" applyAlignment="1" applyProtection="1">
      <alignment horizontal="center"/>
      <protection locked="0"/>
    </xf>
    <xf numFmtId="0" fontId="3" fillId="0" borderId="40" xfId="0" applyFont="1" applyBorder="1" applyProtection="1">
      <protection locked="0"/>
    </xf>
    <xf numFmtId="0" fontId="3" fillId="0" borderId="18" xfId="0" applyFont="1" applyBorder="1" applyProtection="1">
      <protection locked="0"/>
    </xf>
    <xf numFmtId="0" fontId="3" fillId="0" borderId="22" xfId="0" applyFont="1" applyBorder="1" applyProtection="1">
      <protection locked="0"/>
    </xf>
    <xf numFmtId="0" fontId="3" fillId="0" borderId="34" xfId="0" applyFont="1" applyBorder="1" applyAlignment="1" applyProtection="1">
      <alignment horizontal="center"/>
      <protection locked="0"/>
    </xf>
    <xf numFmtId="0" fontId="3" fillId="0" borderId="49" xfId="0" applyFont="1" applyBorder="1" applyAlignment="1" applyProtection="1">
      <alignment horizontal="center"/>
      <protection locked="0"/>
    </xf>
    <xf numFmtId="0" fontId="3" fillId="0" borderId="4" xfId="0" applyFont="1" applyBorder="1" applyAlignment="1">
      <alignment horizontal="center"/>
    </xf>
    <xf numFmtId="38" fontId="3" fillId="0" borderId="19" xfId="8" applyFont="1" applyBorder="1" applyProtection="1"/>
    <xf numFmtId="38" fontId="3" fillId="0" borderId="0" xfId="8" applyFont="1" applyProtection="1"/>
    <xf numFmtId="38" fontId="3" fillId="0" borderId="18" xfId="8" applyFont="1" applyBorder="1" applyProtection="1"/>
    <xf numFmtId="38" fontId="3" fillId="0" borderId="21" xfId="8" applyFont="1" applyBorder="1" applyProtection="1">
      <protection locked="0"/>
    </xf>
    <xf numFmtId="0" fontId="3" fillId="0" borderId="50" xfId="0" applyFont="1" applyBorder="1"/>
    <xf numFmtId="0" fontId="3" fillId="0" borderId="48" xfId="0" applyFont="1" applyBorder="1" applyAlignment="1">
      <alignment horizontal="center"/>
    </xf>
    <xf numFmtId="0" fontId="0" fillId="0" borderId="29" xfId="0" applyFont="1" applyBorder="1"/>
    <xf numFmtId="0" fontId="3" fillId="0" borderId="29" xfId="0" applyFont="1" applyBorder="1" applyProtection="1">
      <protection locked="0"/>
    </xf>
    <xf numFmtId="0" fontId="3" fillId="0" borderId="30" xfId="0" applyFont="1" applyBorder="1" applyProtection="1">
      <protection locked="0"/>
    </xf>
    <xf numFmtId="0" fontId="0" fillId="0" borderId="0" xfId="0"/>
    <xf numFmtId="189" fontId="3" fillId="0" borderId="25" xfId="0" applyNumberFormat="1" applyFont="1" applyBorder="1" applyProtection="1"/>
    <xf numFmtId="0" fontId="3" fillId="0" borderId="15" xfId="0" applyFont="1" applyBorder="1" applyAlignment="1">
      <alignment horizontal="distributed" vertical="distributed"/>
    </xf>
    <xf numFmtId="0" fontId="4" fillId="0" borderId="15" xfId="0" applyFont="1" applyBorder="1" applyAlignment="1" applyProtection="1">
      <alignment horizontal="distributed" vertical="distributed"/>
      <protection locked="0"/>
    </xf>
    <xf numFmtId="0" fontId="4" fillId="0" borderId="15" xfId="0" applyFont="1" applyBorder="1" applyProtection="1">
      <protection locked="0"/>
    </xf>
    <xf numFmtId="0" fontId="4" fillId="0" borderId="15" xfId="0" applyFont="1" applyBorder="1" applyAlignment="1" applyProtection="1">
      <alignment horizontal="center"/>
      <protection locked="0"/>
    </xf>
    <xf numFmtId="0" fontId="0" fillId="0" borderId="15" xfId="0" applyFont="1" applyBorder="1" applyProtection="1">
      <protection locked="0"/>
    </xf>
    <xf numFmtId="38" fontId="3" fillId="0" borderId="4" xfId="8" applyFont="1" applyBorder="1" applyAlignment="1" applyProtection="1">
      <alignment horizontal="center"/>
      <protection locked="0"/>
    </xf>
    <xf numFmtId="0" fontId="3" fillId="0" borderId="21" xfId="0" applyFont="1" applyBorder="1" applyProtection="1">
      <protection locked="0"/>
    </xf>
    <xf numFmtId="0" fontId="4" fillId="0" borderId="18" xfId="0" applyFont="1" applyBorder="1" applyProtection="1">
      <protection locked="0"/>
    </xf>
    <xf numFmtId="2" fontId="3" fillId="0" borderId="18" xfId="0" applyNumberFormat="1" applyFont="1" applyBorder="1" applyProtection="1"/>
    <xf numFmtId="2" fontId="3" fillId="0" borderId="0" xfId="0" applyNumberFormat="1" applyFont="1" applyProtection="1"/>
    <xf numFmtId="190" fontId="3" fillId="0" borderId="9" xfId="0" applyNumberFormat="1" applyFont="1" applyBorder="1" applyAlignment="1" applyProtection="1">
      <alignment horizontal="right"/>
      <protection locked="0"/>
    </xf>
    <xf numFmtId="189" fontId="4" fillId="0" borderId="18" xfId="0" applyNumberFormat="1" applyFont="1" applyBorder="1" applyProtection="1">
      <protection locked="0"/>
    </xf>
    <xf numFmtId="2" fontId="3" fillId="0" borderId="19" xfId="0" applyNumberFormat="1" applyFont="1" applyBorder="1" applyProtection="1"/>
    <xf numFmtId="0" fontId="3" fillId="0" borderId="32" xfId="0" applyFont="1" applyBorder="1" applyAlignment="1" applyProtection="1">
      <alignment horizontal="center"/>
      <protection locked="0"/>
    </xf>
    <xf numFmtId="0" fontId="3" fillId="0" borderId="40" xfId="0" applyFont="1" applyBorder="1" applyAlignment="1" applyProtection="1">
      <alignment horizontal="center"/>
      <protection locked="0"/>
    </xf>
    <xf numFmtId="38" fontId="3" fillId="0" borderId="22" xfId="8" applyFont="1" applyBorder="1" applyProtection="1">
      <protection locked="0"/>
    </xf>
    <xf numFmtId="38" fontId="4" fillId="0" borderId="18" xfId="8" applyFont="1" applyBorder="1" applyProtection="1">
      <protection locked="0"/>
    </xf>
    <xf numFmtId="0" fontId="11" fillId="0" borderId="0" xfId="0" applyFont="1"/>
    <xf numFmtId="0" fontId="11" fillId="0" borderId="1" xfId="0" applyFont="1" applyBorder="1" applyAlignment="1">
      <alignment horizontal="centerContinuous"/>
    </xf>
    <xf numFmtId="0" fontId="4" fillId="0" borderId="15" xfId="0" applyFont="1" applyBorder="1" applyAlignment="1">
      <alignment horizontal="distributed"/>
    </xf>
    <xf numFmtId="0" fontId="4" fillId="0" borderId="15" xfId="0" applyFont="1" applyBorder="1" applyAlignment="1"/>
    <xf numFmtId="0" fontId="4" fillId="0" borderId="15" xfId="0" applyFont="1" applyBorder="1" applyAlignment="1">
      <alignment horizontal="center"/>
    </xf>
    <xf numFmtId="0" fontId="3" fillId="0" borderId="19" xfId="0" applyFont="1" applyBorder="1" applyAlignment="1">
      <alignment horizontal="center" vertical="center"/>
    </xf>
    <xf numFmtId="189" fontId="3" fillId="0" borderId="19" xfId="0" applyNumberFormat="1" applyFont="1" applyBorder="1" applyAlignment="1"/>
    <xf numFmtId="189" fontId="4" fillId="0" borderId="18" xfId="0" applyNumberFormat="1" applyFont="1" applyBorder="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xf numFmtId="38" fontId="4" fillId="0" borderId="18" xfId="8" applyFont="1" applyBorder="1" applyAlignment="1">
      <alignment horizontal="right" vertical="center"/>
    </xf>
    <xf numFmtId="0" fontId="3" fillId="0" borderId="26" xfId="0" applyFont="1" applyBorder="1" applyAlignment="1">
      <alignment horizontal="centerContinuous" wrapText="1"/>
    </xf>
    <xf numFmtId="0" fontId="13" fillId="0" borderId="0" xfId="0" applyFont="1"/>
    <xf numFmtId="0" fontId="3" fillId="0" borderId="14" xfId="0" applyFont="1" applyBorder="1"/>
    <xf numFmtId="0" fontId="3" fillId="0" borderId="39" xfId="0" applyFont="1" applyBorder="1"/>
    <xf numFmtId="192" fontId="3" fillId="0" borderId="20" xfId="0" applyNumberFormat="1" applyFont="1" applyBorder="1" applyAlignment="1">
      <alignment horizontal="right"/>
    </xf>
    <xf numFmtId="188" fontId="3" fillId="0" borderId="20" xfId="0" applyNumberFormat="1" applyFont="1" applyBorder="1"/>
    <xf numFmtId="0" fontId="3" fillId="0" borderId="28" xfId="0" applyFont="1" applyBorder="1"/>
    <xf numFmtId="192" fontId="3" fillId="0" borderId="18" xfId="0" applyNumberFormat="1" applyFont="1" applyBorder="1" applyAlignment="1">
      <alignment horizontal="right"/>
    </xf>
    <xf numFmtId="188" fontId="3" fillId="0" borderId="18" xfId="8" applyNumberFormat="1" applyFont="1" applyBorder="1"/>
    <xf numFmtId="0" fontId="3" fillId="0" borderId="29" xfId="0" applyFont="1" applyBorder="1"/>
    <xf numFmtId="0" fontId="3" fillId="0" borderId="29" xfId="0" applyFont="1" applyBorder="1" applyAlignment="1">
      <alignment horizontal="center"/>
    </xf>
    <xf numFmtId="0" fontId="3" fillId="2" borderId="12" xfId="0" applyFont="1" applyFill="1" applyBorder="1"/>
    <xf numFmtId="188" fontId="3" fillId="0" borderId="43" xfId="0" applyNumberFormat="1" applyFont="1" applyBorder="1"/>
    <xf numFmtId="0" fontId="3" fillId="0" borderId="24" xfId="0" applyFont="1" applyBorder="1" applyAlignment="1">
      <alignment horizontal="center"/>
    </xf>
    <xf numFmtId="0" fontId="3" fillId="2" borderId="14" xfId="0" applyFont="1" applyFill="1" applyBorder="1" applyAlignment="1">
      <alignment horizontal="left" indent="1"/>
    </xf>
    <xf numFmtId="0" fontId="3" fillId="2" borderId="20" xfId="0" applyFont="1" applyFill="1" applyBorder="1" applyAlignment="1">
      <alignment horizontal="center"/>
    </xf>
    <xf numFmtId="38" fontId="3" fillId="2" borderId="20" xfId="8" applyFont="1" applyFill="1" applyBorder="1"/>
    <xf numFmtId="0" fontId="3" fillId="2" borderId="28" xfId="0" applyFont="1" applyFill="1" applyBorder="1"/>
    <xf numFmtId="0" fontId="3" fillId="0" borderId="51" xfId="0" applyFont="1" applyBorder="1" applyAlignment="1">
      <alignment horizontal="center"/>
    </xf>
    <xf numFmtId="0" fontId="3" fillId="0" borderId="52" xfId="0" applyFont="1" applyBorder="1" applyAlignment="1">
      <alignment horizontal="left"/>
    </xf>
    <xf numFmtId="0" fontId="3" fillId="2" borderId="20" xfId="0" applyFont="1" applyFill="1" applyBorder="1"/>
    <xf numFmtId="194" fontId="15" fillId="0" borderId="0" xfId="0" applyNumberFormat="1" applyFont="1"/>
    <xf numFmtId="194" fontId="15" fillId="0" borderId="0" xfId="0" applyNumberFormat="1" applyFont="1" applyAlignment="1">
      <alignment horizontal="center"/>
    </xf>
    <xf numFmtId="194" fontId="15" fillId="4" borderId="0" xfId="0" applyNumberFormat="1" applyFont="1" applyFill="1" applyAlignment="1">
      <alignment horizontal="center"/>
    </xf>
    <xf numFmtId="194" fontId="15" fillId="5" borderId="0" xfId="0" applyNumberFormat="1" applyFont="1" applyFill="1" applyAlignment="1">
      <alignment horizontal="center"/>
    </xf>
    <xf numFmtId="188" fontId="15" fillId="0" borderId="0" xfId="0" applyNumberFormat="1" applyFont="1"/>
    <xf numFmtId="188" fontId="15" fillId="0" borderId="0" xfId="0" applyNumberFormat="1" applyFont="1" applyAlignment="1">
      <alignment horizontal="center"/>
    </xf>
    <xf numFmtId="194" fontId="16" fillId="0" borderId="0" xfId="0" applyNumberFormat="1" applyFont="1"/>
    <xf numFmtId="194" fontId="16" fillId="0" borderId="0" xfId="0" applyNumberFormat="1" applyFont="1" applyAlignment="1">
      <alignment horizontal="center"/>
    </xf>
    <xf numFmtId="40" fontId="3" fillId="0" borderId="0" xfId="8" applyNumberFormat="1" applyFont="1" applyAlignment="1">
      <alignment horizontal="center"/>
    </xf>
    <xf numFmtId="0" fontId="21" fillId="0" borderId="0" xfId="12" applyFont="1" applyAlignment="1">
      <alignment vertical="center"/>
    </xf>
    <xf numFmtId="0" fontId="21" fillId="0" borderId="55" xfId="12" applyFont="1" applyBorder="1" applyAlignment="1">
      <alignment horizontal="center" vertical="center"/>
    </xf>
    <xf numFmtId="0" fontId="21" fillId="0" borderId="56" xfId="12" applyFont="1" applyBorder="1" applyAlignment="1">
      <alignment horizontal="center" vertical="center"/>
    </xf>
    <xf numFmtId="0" fontId="21" fillId="0" borderId="57" xfId="12" applyFont="1" applyBorder="1" applyAlignment="1">
      <alignment horizontal="center" vertical="center"/>
    </xf>
    <xf numFmtId="0" fontId="22" fillId="0" borderId="56" xfId="12" applyFont="1" applyBorder="1" applyAlignment="1">
      <alignment horizontal="center" vertical="center"/>
    </xf>
    <xf numFmtId="0" fontId="22" fillId="0" borderId="56" xfId="12" applyFont="1" applyBorder="1" applyAlignment="1">
      <alignment vertical="center"/>
    </xf>
    <xf numFmtId="0" fontId="22" fillId="0" borderId="59" xfId="12" applyFont="1" applyBorder="1" applyAlignment="1">
      <alignment vertical="center"/>
    </xf>
    <xf numFmtId="0" fontId="22" fillId="0" borderId="0" xfId="12" applyFont="1" applyBorder="1" applyAlignment="1">
      <alignment vertical="center"/>
    </xf>
    <xf numFmtId="0" fontId="22" fillId="0" borderId="62" xfId="12" applyFont="1" applyBorder="1" applyAlignment="1">
      <alignment vertical="center"/>
    </xf>
    <xf numFmtId="0" fontId="21" fillId="0" borderId="0" xfId="12" applyFont="1" applyBorder="1" applyAlignment="1">
      <alignment vertical="center"/>
    </xf>
    <xf numFmtId="0" fontId="21" fillId="0" borderId="63" xfId="12" applyFont="1" applyBorder="1" applyAlignment="1">
      <alignment vertical="center"/>
    </xf>
    <xf numFmtId="0" fontId="21" fillId="0" borderId="4" xfId="12" applyFont="1" applyBorder="1" applyAlignment="1">
      <alignment vertical="center"/>
    </xf>
    <xf numFmtId="0" fontId="21" fillId="0" borderId="10" xfId="12" applyFont="1" applyBorder="1" applyAlignment="1">
      <alignment vertical="center"/>
    </xf>
    <xf numFmtId="0" fontId="22" fillId="0" borderId="4" xfId="12" applyFont="1" applyBorder="1" applyAlignment="1">
      <alignment horizontal="center" vertical="center"/>
    </xf>
    <xf numFmtId="0" fontId="22" fillId="0" borderId="4" xfId="12" applyFont="1" applyBorder="1" applyAlignment="1">
      <alignment vertical="center"/>
    </xf>
    <xf numFmtId="0" fontId="22" fillId="0" borderId="64" xfId="12" applyFont="1" applyBorder="1" applyAlignment="1">
      <alignment vertical="center"/>
    </xf>
    <xf numFmtId="0" fontId="21" fillId="0" borderId="1" xfId="12" applyFont="1" applyBorder="1" applyAlignment="1">
      <alignment horizontal="center" vertical="center"/>
    </xf>
    <xf numFmtId="0" fontId="24" fillId="0" borderId="5" xfId="12" applyFont="1" applyBorder="1" applyAlignment="1">
      <alignment horizontal="left" vertical="center"/>
    </xf>
    <xf numFmtId="0" fontId="25" fillId="0" borderId="66" xfId="12" applyFont="1" applyBorder="1" applyAlignment="1">
      <alignment horizontal="center" vertical="center"/>
    </xf>
    <xf numFmtId="3" fontId="21" fillId="0" borderId="0" xfId="12" applyNumberFormat="1" applyFont="1" applyBorder="1" applyAlignment="1">
      <alignment horizontal="center" vertical="center"/>
    </xf>
    <xf numFmtId="0" fontId="21" fillId="0" borderId="62" xfId="12" applyFont="1" applyBorder="1" applyAlignment="1">
      <alignment vertical="center"/>
    </xf>
    <xf numFmtId="0" fontId="21" fillId="0" borderId="0" xfId="12" applyFont="1" applyBorder="1" applyAlignment="1">
      <alignment horizontal="right" vertical="center"/>
    </xf>
    <xf numFmtId="3" fontId="21" fillId="0" borderId="0" xfId="12" applyNumberFormat="1" applyFont="1" applyBorder="1" applyAlignment="1">
      <alignment vertical="center"/>
    </xf>
    <xf numFmtId="38" fontId="21" fillId="0" borderId="0" xfId="13" applyFont="1" applyBorder="1" applyAlignment="1">
      <alignment horizontal="left" vertical="center"/>
    </xf>
    <xf numFmtId="38" fontId="21" fillId="0" borderId="0" xfId="13" applyFont="1" applyBorder="1" applyAlignment="1">
      <alignment vertical="center"/>
    </xf>
    <xf numFmtId="0" fontId="21" fillId="0" borderId="64" xfId="12" applyFont="1" applyBorder="1" applyAlignment="1">
      <alignment vertical="center"/>
    </xf>
    <xf numFmtId="0" fontId="21" fillId="0" borderId="0" xfId="12" applyFont="1" applyBorder="1" applyAlignment="1">
      <alignment horizontal="distributed" vertical="center" justifyLastLine="1"/>
    </xf>
    <xf numFmtId="0" fontId="21" fillId="0" borderId="0" xfId="12" applyFont="1" applyBorder="1" applyAlignment="1">
      <alignment horizontal="center" vertical="center"/>
    </xf>
    <xf numFmtId="195" fontId="21" fillId="0" borderId="0" xfId="13" quotePrefix="1" applyNumberFormat="1" applyFont="1" applyBorder="1" applyAlignment="1">
      <alignment horizontal="center" vertical="center"/>
    </xf>
    <xf numFmtId="185" fontId="21" fillId="0" borderId="0" xfId="13" applyNumberFormat="1" applyFont="1" applyBorder="1" applyAlignment="1">
      <alignment vertical="center"/>
    </xf>
    <xf numFmtId="0" fontId="21" fillId="0" borderId="71" xfId="12" applyFont="1" applyBorder="1" applyAlignment="1">
      <alignment vertical="center"/>
    </xf>
    <xf numFmtId="49" fontId="21" fillId="0" borderId="0" xfId="12" applyNumberFormat="1" applyFont="1" applyBorder="1" applyAlignment="1">
      <alignment vertical="center"/>
    </xf>
    <xf numFmtId="0" fontId="21" fillId="0" borderId="0" xfId="12" quotePrefix="1" applyFont="1" applyBorder="1" applyAlignment="1">
      <alignment horizontal="left" vertical="center"/>
    </xf>
    <xf numFmtId="184" fontId="21" fillId="0" borderId="0" xfId="12" applyNumberFormat="1" applyFont="1" applyBorder="1" applyAlignment="1">
      <alignment horizontal="right" vertical="center"/>
    </xf>
    <xf numFmtId="195" fontId="21" fillId="0" borderId="0" xfId="13" quotePrefix="1" applyNumberFormat="1" applyFont="1" applyBorder="1" applyAlignment="1">
      <alignment horizontal="left" vertical="center"/>
    </xf>
    <xf numFmtId="195" fontId="21" fillId="0" borderId="0" xfId="13" applyNumberFormat="1" applyFont="1" applyBorder="1" applyAlignment="1">
      <alignment horizontal="right" vertical="center"/>
    </xf>
    <xf numFmtId="0" fontId="21" fillId="0" borderId="0" xfId="12" applyFont="1" applyBorder="1" applyAlignment="1">
      <alignment horizontal="right"/>
    </xf>
    <xf numFmtId="0" fontId="21" fillId="0" borderId="0" xfId="12" applyFont="1" applyBorder="1" applyAlignment="1">
      <alignment horizontal="left" indent="1"/>
    </xf>
    <xf numFmtId="0" fontId="21" fillId="0" borderId="62" xfId="12" applyFont="1" applyBorder="1" applyAlignment="1">
      <alignment vertical="center" shrinkToFit="1"/>
    </xf>
    <xf numFmtId="0" fontId="21" fillId="0" borderId="0" xfId="12" applyFont="1" applyBorder="1" applyAlignment="1">
      <alignment horizontal="left" vertical="center"/>
    </xf>
    <xf numFmtId="0" fontId="21" fillId="0" borderId="0" xfId="12" applyFont="1" applyBorder="1" applyAlignment="1">
      <alignment vertical="center" shrinkToFit="1"/>
    </xf>
    <xf numFmtId="195" fontId="21" fillId="0" borderId="0" xfId="13" quotePrefix="1" applyNumberFormat="1" applyFont="1" applyBorder="1" applyAlignment="1">
      <alignment horizontal="right" vertical="center"/>
    </xf>
    <xf numFmtId="38" fontId="21" fillId="0" borderId="0" xfId="12" quotePrefix="1" applyNumberFormat="1" applyFont="1" applyBorder="1" applyAlignment="1">
      <alignment horizontal="right" vertical="center"/>
    </xf>
    <xf numFmtId="0" fontId="27" fillId="0" borderId="0" xfId="12" applyFont="1" applyBorder="1" applyAlignment="1">
      <alignment horizontal="left" vertical="center" indent="3"/>
    </xf>
    <xf numFmtId="0" fontId="21" fillId="0" borderId="4" xfId="12" quotePrefix="1" applyFont="1" applyBorder="1" applyAlignment="1">
      <alignment horizontal="left" vertical="center"/>
    </xf>
    <xf numFmtId="0" fontId="21" fillId="0" borderId="10" xfId="12" applyFont="1" applyBorder="1" applyAlignment="1">
      <alignment horizontal="center" vertical="center"/>
    </xf>
    <xf numFmtId="0" fontId="22" fillId="0" borderId="67" xfId="12" applyFont="1" applyBorder="1" applyAlignment="1">
      <alignment horizontal="center" vertical="center"/>
    </xf>
    <xf numFmtId="0" fontId="22" fillId="0" borderId="74" xfId="12" applyFont="1" applyBorder="1" applyAlignment="1">
      <alignment horizontal="center" vertical="center"/>
    </xf>
    <xf numFmtId="0" fontId="22" fillId="0" borderId="68" xfId="12" applyFont="1" applyBorder="1" applyAlignment="1">
      <alignment horizontal="center" vertical="center"/>
    </xf>
    <xf numFmtId="0" fontId="22" fillId="0" borderId="69" xfId="12" applyFont="1" applyBorder="1" applyAlignment="1">
      <alignment horizontal="center" vertical="center"/>
    </xf>
    <xf numFmtId="0" fontId="21" fillId="0" borderId="68" xfId="12" applyFont="1" applyBorder="1" applyAlignment="1">
      <alignment horizontal="center" vertical="center"/>
    </xf>
    <xf numFmtId="0" fontId="22" fillId="0" borderId="60" xfId="12" applyFont="1" applyBorder="1" applyAlignment="1">
      <alignment horizontal="center" vertical="center"/>
    </xf>
    <xf numFmtId="0" fontId="22" fillId="0" borderId="75" xfId="12" applyFont="1" applyBorder="1" applyAlignment="1">
      <alignment horizontal="center" vertical="center"/>
    </xf>
    <xf numFmtId="0" fontId="22" fillId="0" borderId="75" xfId="12" applyFont="1" applyBorder="1" applyAlignment="1">
      <alignment vertical="center"/>
    </xf>
    <xf numFmtId="0" fontId="21" fillId="0" borderId="0" xfId="12" applyFont="1" applyFill="1" applyBorder="1" applyAlignment="1">
      <alignment vertical="center"/>
    </xf>
    <xf numFmtId="0" fontId="21" fillId="0" borderId="0" xfId="12" applyFont="1" applyFill="1" applyBorder="1" applyAlignment="1">
      <alignment horizontal="center" vertical="center"/>
    </xf>
    <xf numFmtId="3" fontId="21" fillId="0" borderId="0" xfId="12" applyNumberFormat="1" applyFont="1" applyFill="1" applyBorder="1" applyAlignment="1">
      <alignment vertical="center"/>
    </xf>
    <xf numFmtId="0" fontId="22" fillId="0" borderId="8" xfId="12" applyFont="1" applyBorder="1" applyAlignment="1">
      <alignment vertical="center"/>
    </xf>
    <xf numFmtId="0" fontId="22" fillId="0" borderId="10" xfId="12" applyFont="1" applyBorder="1" applyAlignment="1">
      <alignment vertical="center"/>
    </xf>
    <xf numFmtId="0" fontId="21" fillId="0" borderId="4" xfId="12" applyFont="1" applyFill="1" applyBorder="1" applyAlignment="1">
      <alignment vertical="center"/>
    </xf>
    <xf numFmtId="38" fontId="21" fillId="0" borderId="4" xfId="13" applyFont="1" applyFill="1" applyBorder="1" applyAlignment="1">
      <alignment vertical="center"/>
    </xf>
    <xf numFmtId="0" fontId="22" fillId="0" borderId="76" xfId="12" applyFont="1" applyBorder="1" applyAlignment="1">
      <alignment vertical="center"/>
    </xf>
    <xf numFmtId="0" fontId="21" fillId="0" borderId="33" xfId="12" applyFont="1" applyFill="1" applyBorder="1" applyAlignment="1">
      <alignment vertical="center"/>
    </xf>
    <xf numFmtId="38" fontId="21" fillId="0" borderId="0" xfId="13" applyFont="1" applyFill="1" applyBorder="1" applyAlignment="1">
      <alignment vertical="center"/>
    </xf>
    <xf numFmtId="0" fontId="22" fillId="0" borderId="72" xfId="12" applyFont="1" applyBorder="1" applyAlignment="1">
      <alignment horizontal="center" vertical="center"/>
    </xf>
    <xf numFmtId="0" fontId="22" fillId="0" borderId="73" xfId="12" applyFont="1" applyBorder="1" applyAlignment="1">
      <alignment horizontal="center" vertical="center"/>
    </xf>
    <xf numFmtId="0" fontId="22" fillId="0" borderId="72" xfId="12" applyFont="1" applyBorder="1" applyAlignment="1">
      <alignment vertical="center"/>
    </xf>
    <xf numFmtId="0" fontId="22" fillId="0" borderId="72" xfId="12" applyFont="1" applyBorder="1" applyAlignment="1">
      <alignment horizontal="center" vertical="top"/>
    </xf>
    <xf numFmtId="0" fontId="22" fillId="0" borderId="72" xfId="12" applyFont="1" applyBorder="1" applyAlignment="1">
      <alignment horizontal="center"/>
    </xf>
    <xf numFmtId="0" fontId="22" fillId="0" borderId="78" xfId="12" applyFont="1" applyBorder="1" applyAlignment="1">
      <alignment vertical="center"/>
    </xf>
    <xf numFmtId="0" fontId="21" fillId="0" borderId="79" xfId="12" applyFont="1" applyBorder="1" applyAlignment="1">
      <alignment vertical="center"/>
    </xf>
    <xf numFmtId="0" fontId="21" fillId="0" borderId="80" xfId="12" applyFont="1" applyBorder="1" applyAlignment="1">
      <alignment vertical="center"/>
    </xf>
    <xf numFmtId="0" fontId="25" fillId="0" borderId="0" xfId="12" applyFont="1" applyAlignment="1">
      <alignment vertical="center"/>
    </xf>
    <xf numFmtId="0" fontId="18" fillId="0" borderId="0" xfId="16" applyFont="1"/>
    <xf numFmtId="0" fontId="18" fillId="0" borderId="81" xfId="16" applyFont="1" applyFill="1" applyBorder="1" applyAlignment="1">
      <alignment horizontal="center"/>
    </xf>
    <xf numFmtId="0" fontId="18" fillId="0" borderId="82" xfId="16" applyFont="1" applyFill="1" applyBorder="1" applyAlignment="1">
      <alignment horizontal="center"/>
    </xf>
    <xf numFmtId="0" fontId="18" fillId="0" borderId="83" xfId="16" applyFont="1" applyFill="1" applyBorder="1" applyAlignment="1">
      <alignment horizontal="center"/>
    </xf>
    <xf numFmtId="0" fontId="18" fillId="0" borderId="84" xfId="16" applyFont="1" applyFill="1" applyBorder="1" applyAlignment="1">
      <alignment horizontal="center"/>
    </xf>
    <xf numFmtId="0" fontId="18" fillId="0" borderId="15" xfId="16" applyFont="1" applyBorder="1"/>
    <xf numFmtId="0" fontId="18" fillId="0" borderId="24" xfId="16" applyFont="1" applyFill="1" applyBorder="1"/>
    <xf numFmtId="0" fontId="18" fillId="0" borderId="18" xfId="16" applyFont="1" applyBorder="1" applyAlignment="1">
      <alignment horizontal="center"/>
    </xf>
    <xf numFmtId="0" fontId="18" fillId="0" borderId="18" xfId="16" applyFont="1" applyBorder="1"/>
    <xf numFmtId="38" fontId="18" fillId="0" borderId="18" xfId="17" applyFont="1" applyBorder="1"/>
    <xf numFmtId="0" fontId="18" fillId="0" borderId="29" xfId="16" applyFont="1" applyBorder="1"/>
    <xf numFmtId="38" fontId="18" fillId="0" borderId="18" xfId="16" applyNumberFormat="1" applyFont="1" applyBorder="1"/>
    <xf numFmtId="0" fontId="9" fillId="0" borderId="29" xfId="16" applyFont="1" applyBorder="1"/>
    <xf numFmtId="0" fontId="18" fillId="0" borderId="15" xfId="16" applyFont="1" applyBorder="1" applyAlignment="1">
      <alignment horizontal="center"/>
    </xf>
    <xf numFmtId="3" fontId="18" fillId="0" borderId="29" xfId="16" applyNumberFormat="1" applyFont="1" applyFill="1" applyBorder="1"/>
    <xf numFmtId="38" fontId="18" fillId="0" borderId="29" xfId="16" applyNumberFormat="1" applyFont="1" applyFill="1" applyBorder="1"/>
    <xf numFmtId="0" fontId="31" fillId="0" borderId="15" xfId="16" applyFont="1" applyBorder="1" applyAlignment="1">
      <alignment horizontal="center"/>
    </xf>
    <xf numFmtId="0" fontId="18" fillId="0" borderId="15" xfId="16" applyFont="1" applyBorder="1" applyAlignment="1"/>
    <xf numFmtId="0" fontId="18" fillId="0" borderId="16" xfId="16" applyFont="1" applyBorder="1"/>
    <xf numFmtId="0" fontId="18" fillId="0" borderId="34" xfId="16" applyFont="1" applyFill="1" applyBorder="1"/>
    <xf numFmtId="0" fontId="18" fillId="0" borderId="21" xfId="16" applyFont="1" applyFill="1" applyBorder="1" applyAlignment="1">
      <alignment horizontal="center"/>
    </xf>
    <xf numFmtId="0" fontId="18" fillId="0" borderId="21" xfId="16" applyFont="1" applyBorder="1"/>
    <xf numFmtId="0" fontId="18" fillId="0" borderId="30" xfId="16" applyFont="1" applyBorder="1"/>
    <xf numFmtId="0" fontId="3" fillId="6" borderId="43" xfId="0" applyFont="1" applyFill="1" applyBorder="1" applyAlignment="1">
      <alignment horizontal="center"/>
    </xf>
    <xf numFmtId="0" fontId="3" fillId="6" borderId="47" xfId="0" applyFont="1" applyFill="1" applyBorder="1" applyAlignment="1">
      <alignment horizontal="center"/>
    </xf>
    <xf numFmtId="0" fontId="3" fillId="6" borderId="22" xfId="0" applyFont="1" applyFill="1" applyBorder="1" applyAlignment="1">
      <alignment horizontal="center"/>
    </xf>
    <xf numFmtId="0" fontId="3" fillId="6" borderId="22" xfId="0" applyFont="1" applyFill="1" applyBorder="1"/>
    <xf numFmtId="38" fontId="3" fillId="6" borderId="22" xfId="8" applyFont="1" applyFill="1" applyBorder="1"/>
    <xf numFmtId="0" fontId="3" fillId="6" borderId="31" xfId="0" applyFont="1" applyFill="1" applyBorder="1"/>
    <xf numFmtId="0" fontId="3" fillId="6" borderId="43" xfId="0" applyFont="1" applyFill="1" applyBorder="1"/>
    <xf numFmtId="38" fontId="3" fillId="6" borderId="43" xfId="8" applyFont="1" applyFill="1" applyBorder="1"/>
    <xf numFmtId="0" fontId="3" fillId="6" borderId="47" xfId="0" applyFont="1" applyFill="1" applyBorder="1"/>
    <xf numFmtId="3" fontId="3" fillId="6" borderId="22" xfId="0" applyNumberFormat="1" applyFont="1" applyFill="1" applyBorder="1" applyAlignment="1">
      <alignment horizontal="right"/>
    </xf>
    <xf numFmtId="3" fontId="3" fillId="6" borderId="43" xfId="0" applyNumberFormat="1" applyFont="1" applyFill="1" applyBorder="1" applyAlignment="1">
      <alignment horizontal="right"/>
    </xf>
    <xf numFmtId="0" fontId="10" fillId="0" borderId="4" xfId="0" quotePrefix="1" applyFont="1" applyBorder="1" applyAlignment="1">
      <alignment horizontal="left"/>
    </xf>
    <xf numFmtId="192" fontId="3" fillId="0" borderId="43" xfId="0" applyNumberFormat="1" applyFont="1" applyBorder="1" applyAlignment="1">
      <alignment horizontal="right"/>
    </xf>
    <xf numFmtId="188" fontId="3" fillId="0" borderId="18" xfId="8" applyNumberFormat="1" applyFont="1" applyFill="1" applyBorder="1"/>
    <xf numFmtId="0" fontId="33" fillId="0" borderId="4" xfId="0" quotePrefix="1" applyFont="1" applyBorder="1" applyAlignment="1">
      <alignment horizontal="left" wrapText="1"/>
    </xf>
    <xf numFmtId="0" fontId="21" fillId="0" borderId="0" xfId="12" applyFont="1" applyBorder="1" applyAlignment="1">
      <alignment vertical="center"/>
    </xf>
    <xf numFmtId="0" fontId="21" fillId="0" borderId="0" xfId="12" applyFont="1" applyBorder="1" applyAlignment="1">
      <alignment vertical="center" shrinkToFit="1"/>
    </xf>
    <xf numFmtId="0" fontId="21" fillId="0" borderId="0" xfId="12" applyFont="1" applyAlignment="1">
      <alignment vertical="center"/>
    </xf>
    <xf numFmtId="0" fontId="21" fillId="0" borderId="62" xfId="12" applyFont="1" applyBorder="1" applyAlignment="1">
      <alignment vertical="center"/>
    </xf>
    <xf numFmtId="0" fontId="34" fillId="0" borderId="0" xfId="0" applyFont="1" applyAlignment="1">
      <alignment horizontal="center" vertical="center"/>
    </xf>
    <xf numFmtId="0" fontId="18" fillId="0" borderId="24" xfId="5" applyFont="1" applyFill="1" applyBorder="1"/>
    <xf numFmtId="0" fontId="18" fillId="0" borderId="18" xfId="0" applyFont="1" applyBorder="1" applyAlignment="1">
      <alignment horizontal="center"/>
    </xf>
    <xf numFmtId="192" fontId="18" fillId="0" borderId="18" xfId="0" applyNumberFormat="1" applyFont="1" applyBorder="1" applyAlignment="1">
      <alignment horizontal="right"/>
    </xf>
    <xf numFmtId="188" fontId="18" fillId="0" borderId="18" xfId="8" applyNumberFormat="1" applyFont="1" applyBorder="1"/>
    <xf numFmtId="0" fontId="18" fillId="0" borderId="29" xfId="0" applyFont="1" applyBorder="1" applyAlignment="1">
      <alignment horizontal="center"/>
    </xf>
    <xf numFmtId="188" fontId="3" fillId="0" borderId="44" xfId="0" applyNumberFormat="1" applyFont="1" applyFill="1" applyBorder="1"/>
    <xf numFmtId="49" fontId="21" fillId="0" borderId="58" xfId="12" quotePrefix="1" applyNumberFormat="1" applyFont="1" applyBorder="1" applyAlignment="1">
      <alignment horizontal="center" vertical="center" justifyLastLine="1"/>
    </xf>
    <xf numFmtId="49" fontId="21" fillId="0" borderId="56" xfId="12" quotePrefix="1" applyNumberFormat="1" applyFont="1" applyBorder="1" applyAlignment="1">
      <alignment horizontal="center" vertical="center" justifyLastLine="1"/>
    </xf>
    <xf numFmtId="49" fontId="21" fillId="0" borderId="11" xfId="12" quotePrefix="1" applyNumberFormat="1" applyFont="1" applyBorder="1" applyAlignment="1">
      <alignment horizontal="center" vertical="center" justifyLastLine="1"/>
    </xf>
    <xf numFmtId="49" fontId="21" fillId="0" borderId="0" xfId="12" quotePrefix="1" applyNumberFormat="1" applyFont="1" applyBorder="1" applyAlignment="1">
      <alignment horizontal="center" vertical="center" justifyLastLine="1"/>
    </xf>
    <xf numFmtId="49" fontId="21" fillId="0" borderId="3" xfId="12" quotePrefix="1" applyNumberFormat="1" applyFont="1" applyBorder="1" applyAlignment="1">
      <alignment horizontal="center" vertical="center" justifyLastLine="1"/>
    </xf>
    <xf numFmtId="49" fontId="21" fillId="0" borderId="4" xfId="12" quotePrefix="1" applyNumberFormat="1" applyFont="1" applyBorder="1" applyAlignment="1">
      <alignment horizontal="center" vertical="center" justifyLastLine="1"/>
    </xf>
    <xf numFmtId="0" fontId="21" fillId="0" borderId="60" xfId="12" quotePrefix="1" applyFont="1" applyBorder="1" applyAlignment="1">
      <alignment horizontal="center" vertical="center"/>
    </xf>
    <xf numFmtId="0" fontId="21" fillId="0" borderId="0" xfId="12" quotePrefix="1" applyFont="1" applyBorder="1" applyAlignment="1">
      <alignment horizontal="center" vertical="center"/>
    </xf>
    <xf numFmtId="0" fontId="21" fillId="0" borderId="61" xfId="12" quotePrefix="1" applyFont="1" applyBorder="1" applyAlignment="1">
      <alignment horizontal="center" vertical="center"/>
    </xf>
    <xf numFmtId="0" fontId="22" fillId="0" borderId="65" xfId="12" applyFont="1" applyBorder="1" applyAlignment="1">
      <alignment horizontal="distributed" vertical="center" indent="1"/>
    </xf>
    <xf numFmtId="0" fontId="22" fillId="0" borderId="5" xfId="12" applyFont="1" applyBorder="1" applyAlignment="1">
      <alignment horizontal="distributed" vertical="center" indent="1"/>
    </xf>
    <xf numFmtId="0" fontId="22" fillId="0" borderId="26" xfId="12" applyFont="1" applyBorder="1" applyAlignment="1">
      <alignment horizontal="distributed" vertical="center" indent="1"/>
    </xf>
    <xf numFmtId="49" fontId="24" fillId="0" borderId="5" xfId="12" applyNumberFormat="1" applyFont="1" applyBorder="1" applyAlignment="1">
      <alignment horizontal="left" vertical="center"/>
    </xf>
    <xf numFmtId="0" fontId="24" fillId="0" borderId="5" xfId="12" applyFont="1" applyBorder="1" applyAlignment="1">
      <alignment horizontal="left" vertical="center"/>
    </xf>
    <xf numFmtId="49" fontId="21" fillId="0" borderId="5" xfId="12" quotePrefix="1" applyNumberFormat="1" applyFont="1" applyBorder="1" applyAlignment="1">
      <alignment horizontal="left" vertical="center" shrinkToFit="1"/>
    </xf>
    <xf numFmtId="0" fontId="24" fillId="0" borderId="5" xfId="12" applyFont="1" applyBorder="1" applyAlignment="1">
      <alignment horizontal="left" vertical="center" shrinkToFit="1"/>
    </xf>
    <xf numFmtId="0" fontId="24" fillId="0" borderId="66" xfId="12" applyFont="1" applyBorder="1" applyAlignment="1">
      <alignment horizontal="left" vertical="center" shrinkToFit="1"/>
    </xf>
    <xf numFmtId="0" fontId="22" fillId="0" borderId="67" xfId="12" applyFont="1" applyBorder="1" applyAlignment="1">
      <alignment horizontal="distributed" vertical="center" indent="1"/>
    </xf>
    <xf numFmtId="0" fontId="22" fillId="0" borderId="68" xfId="12" applyFont="1" applyBorder="1" applyAlignment="1">
      <alignment horizontal="distributed" vertical="center" indent="1"/>
    </xf>
    <xf numFmtId="0" fontId="22" fillId="0" borderId="69" xfId="12" applyFont="1" applyBorder="1" applyAlignment="1">
      <alignment horizontal="distributed" vertical="center" indent="1"/>
    </xf>
    <xf numFmtId="0" fontId="22" fillId="0" borderId="60" xfId="12" applyFont="1" applyBorder="1" applyAlignment="1">
      <alignment horizontal="distributed" vertical="center" indent="1"/>
    </xf>
    <xf numFmtId="0" fontId="22" fillId="0" borderId="0" xfId="12" applyFont="1" applyBorder="1" applyAlignment="1">
      <alignment horizontal="distributed" vertical="center" indent="1"/>
    </xf>
    <xf numFmtId="0" fontId="22" fillId="0" borderId="61" xfId="12" applyFont="1" applyBorder="1" applyAlignment="1">
      <alignment horizontal="distributed" vertical="center" indent="1"/>
    </xf>
    <xf numFmtId="0" fontId="22" fillId="0" borderId="63" xfId="12" applyFont="1" applyBorder="1" applyAlignment="1">
      <alignment horizontal="distributed" vertical="center" indent="1"/>
    </xf>
    <xf numFmtId="0" fontId="22" fillId="0" borderId="4" xfId="12" applyFont="1" applyBorder="1" applyAlignment="1">
      <alignment horizontal="distributed" vertical="center" indent="1"/>
    </xf>
    <xf numFmtId="0" fontId="22" fillId="0" borderId="10" xfId="12" applyFont="1" applyBorder="1" applyAlignment="1">
      <alignment horizontal="distributed" vertical="center" indent="1"/>
    </xf>
    <xf numFmtId="38" fontId="21" fillId="0" borderId="68" xfId="12" applyNumberFormat="1" applyFont="1" applyBorder="1" applyAlignment="1">
      <alignment horizontal="right" vertical="center"/>
    </xf>
    <xf numFmtId="0" fontId="21" fillId="0" borderId="68" xfId="12" applyFont="1" applyBorder="1" applyAlignment="1">
      <alignment horizontal="right" vertical="center"/>
    </xf>
    <xf numFmtId="38" fontId="26" fillId="0" borderId="0" xfId="12" applyNumberFormat="1" applyFont="1" applyBorder="1" applyAlignment="1">
      <alignment horizontal="center" vertical="center"/>
    </xf>
    <xf numFmtId="0" fontId="26" fillId="0" borderId="0" xfId="12" applyFont="1" applyBorder="1" applyAlignment="1">
      <alignment horizontal="center" vertical="center"/>
    </xf>
    <xf numFmtId="0" fontId="22" fillId="0" borderId="70" xfId="12" applyFont="1" applyBorder="1" applyAlignment="1">
      <alignment horizontal="center" vertical="distributed" textRotation="255" justifyLastLine="1"/>
    </xf>
    <xf numFmtId="0" fontId="22" fillId="0" borderId="72" xfId="12" applyFont="1" applyBorder="1" applyAlignment="1">
      <alignment horizontal="center" vertical="distributed" textRotation="255" justifyLastLine="1"/>
    </xf>
    <xf numFmtId="0" fontId="22" fillId="0" borderId="73" xfId="12" applyFont="1" applyBorder="1" applyAlignment="1">
      <alignment horizontal="center" vertical="distributed" textRotation="255" justifyLastLine="1"/>
    </xf>
    <xf numFmtId="0" fontId="21" fillId="0" borderId="0" xfId="12" applyFont="1" applyBorder="1" applyAlignment="1">
      <alignment vertical="center" shrinkToFit="1"/>
    </xf>
    <xf numFmtId="0" fontId="21" fillId="0" borderId="0" xfId="12" quotePrefix="1" applyFont="1" applyAlignment="1">
      <alignment horizontal="left" vertical="center"/>
    </xf>
    <xf numFmtId="0" fontId="21" fillId="0" borderId="0" xfId="12" applyFont="1" applyAlignment="1">
      <alignment vertical="center"/>
    </xf>
    <xf numFmtId="0" fontId="21" fillId="0" borderId="62" xfId="12" applyFont="1" applyBorder="1" applyAlignment="1">
      <alignment vertical="center"/>
    </xf>
    <xf numFmtId="0" fontId="22" fillId="0" borderId="72" xfId="12" applyFont="1" applyBorder="1" applyAlignment="1">
      <alignment horizontal="distributed" vertical="distributed" textRotation="255" justifyLastLine="1"/>
    </xf>
    <xf numFmtId="0" fontId="22" fillId="0" borderId="73" xfId="12" applyFont="1" applyBorder="1" applyAlignment="1">
      <alignment horizontal="distributed" vertical="distributed" textRotation="255" justifyLastLine="1"/>
    </xf>
    <xf numFmtId="0" fontId="22" fillId="0" borderId="11" xfId="12" applyFont="1" applyBorder="1" applyAlignment="1">
      <alignment horizontal="distributed" vertical="center" indent="1"/>
    </xf>
    <xf numFmtId="38" fontId="28" fillId="0" borderId="0" xfId="12" applyNumberFormat="1" applyFont="1" applyFill="1" applyBorder="1" applyAlignment="1">
      <alignment vertical="center"/>
    </xf>
    <xf numFmtId="0" fontId="28" fillId="0" borderId="0" xfId="12" applyFont="1" applyFill="1" applyBorder="1" applyAlignment="1">
      <alignment vertical="center"/>
    </xf>
    <xf numFmtId="0" fontId="22" fillId="0" borderId="75" xfId="12" applyFont="1" applyBorder="1" applyAlignment="1">
      <alignment horizontal="center" vertical="center"/>
    </xf>
    <xf numFmtId="0" fontId="22" fillId="0" borderId="8" xfId="12" applyFont="1" applyBorder="1" applyAlignment="1">
      <alignment horizontal="center" vertical="center"/>
    </xf>
    <xf numFmtId="0" fontId="29" fillId="0" borderId="68" xfId="12" applyFont="1" applyBorder="1" applyAlignment="1">
      <alignment horizontal="left" vertical="center" wrapText="1"/>
    </xf>
    <xf numFmtId="0" fontId="29" fillId="0" borderId="68" xfId="12" applyFont="1" applyBorder="1" applyAlignment="1">
      <alignment horizontal="left" vertical="center"/>
    </xf>
    <xf numFmtId="0" fontId="29" fillId="0" borderId="0" xfId="12" applyFont="1" applyBorder="1" applyAlignment="1">
      <alignment horizontal="left" vertical="center"/>
    </xf>
    <xf numFmtId="0" fontId="29" fillId="0" borderId="4" xfId="12" applyFont="1" applyBorder="1" applyAlignment="1">
      <alignment horizontal="left" vertical="center"/>
    </xf>
    <xf numFmtId="0" fontId="21" fillId="0" borderId="77" xfId="12" applyFont="1" applyBorder="1" applyAlignment="1">
      <alignment horizontal="left" vertical="center" wrapText="1"/>
    </xf>
    <xf numFmtId="0" fontId="21" fillId="0" borderId="68" xfId="12" applyFont="1" applyBorder="1" applyAlignment="1">
      <alignment horizontal="left" vertical="center" wrapText="1"/>
    </xf>
    <xf numFmtId="0" fontId="21" fillId="0" borderId="71" xfId="12" applyFont="1" applyBorder="1" applyAlignment="1">
      <alignment horizontal="left" vertical="center" wrapText="1"/>
    </xf>
    <xf numFmtId="0" fontId="21" fillId="0" borderId="11" xfId="12" applyFont="1" applyBorder="1" applyAlignment="1">
      <alignment horizontal="left" vertical="center" wrapText="1"/>
    </xf>
    <xf numFmtId="0" fontId="21" fillId="0" borderId="0" xfId="12" applyFont="1" applyAlignment="1">
      <alignment horizontal="left" vertical="center" wrapText="1"/>
    </xf>
    <xf numFmtId="0" fontId="21" fillId="0" borderId="62" xfId="12" applyFont="1" applyBorder="1" applyAlignment="1">
      <alignment horizontal="left" vertical="center" wrapText="1"/>
    </xf>
    <xf numFmtId="38" fontId="21" fillId="0" borderId="0" xfId="12" applyNumberFormat="1" applyFont="1" applyBorder="1" applyAlignment="1">
      <alignment vertical="center"/>
    </xf>
    <xf numFmtId="0" fontId="21" fillId="0" borderId="0" xfId="12" applyFont="1" applyBorder="1" applyAlignment="1">
      <alignment vertical="center"/>
    </xf>
    <xf numFmtId="0" fontId="21" fillId="0" borderId="1" xfId="12" applyFont="1" applyBorder="1" applyAlignment="1">
      <alignment horizontal="center" vertical="center"/>
    </xf>
    <xf numFmtId="0" fontId="21" fillId="0" borderId="5" xfId="12" applyFont="1" applyBorder="1" applyAlignment="1">
      <alignment horizontal="center" vertical="center"/>
    </xf>
    <xf numFmtId="0" fontId="21" fillId="0" borderId="66" xfId="12" applyFont="1" applyBorder="1" applyAlignment="1">
      <alignment horizontal="center" vertical="center"/>
    </xf>
    <xf numFmtId="0" fontId="3" fillId="0" borderId="50" xfId="0" applyFont="1" applyBorder="1" applyAlignment="1">
      <alignment horizontal="center" vertical="center"/>
    </xf>
    <xf numFmtId="0" fontId="3" fillId="0" borderId="48" xfId="0" applyFont="1" applyBorder="1" applyAlignment="1">
      <alignment vertical="center"/>
    </xf>
    <xf numFmtId="0" fontId="3" fillId="0" borderId="25" xfId="0" applyFont="1" applyBorder="1" applyAlignment="1">
      <alignment horizontal="center" vertical="center"/>
    </xf>
    <xf numFmtId="0" fontId="3" fillId="0" borderId="44" xfId="0" applyFont="1" applyBorder="1" applyAlignment="1">
      <alignment vertical="center"/>
    </xf>
    <xf numFmtId="38" fontId="3" fillId="0" borderId="23" xfId="8" applyFont="1" applyBorder="1" applyAlignment="1">
      <alignment horizontal="center"/>
    </xf>
    <xf numFmtId="38" fontId="3" fillId="0" borderId="24" xfId="8" applyFont="1" applyBorder="1" applyAlignment="1">
      <alignment horizontal="center"/>
    </xf>
    <xf numFmtId="2" fontId="3" fillId="1" borderId="23" xfId="0" applyNumberFormat="1" applyFont="1" applyFill="1" applyBorder="1" applyAlignment="1">
      <alignment horizontal="center"/>
    </xf>
    <xf numFmtId="2" fontId="3" fillId="1" borderId="6" xfId="0" applyNumberFormat="1" applyFont="1" applyFill="1" applyBorder="1" applyAlignment="1">
      <alignment horizontal="center"/>
    </xf>
    <xf numFmtId="2" fontId="3" fillId="1" borderId="24" xfId="0" applyNumberFormat="1" applyFont="1" applyFill="1" applyBorder="1" applyAlignment="1">
      <alignment horizontal="center"/>
    </xf>
    <xf numFmtId="2" fontId="3" fillId="0" borderId="23" xfId="0" applyNumberFormat="1" applyFont="1" applyBorder="1" applyAlignment="1">
      <alignment horizontal="center"/>
    </xf>
    <xf numFmtId="2" fontId="3" fillId="0" borderId="6" xfId="0" applyNumberFormat="1" applyFont="1" applyBorder="1" applyAlignment="1">
      <alignment horizontal="center"/>
    </xf>
    <xf numFmtId="2" fontId="3" fillId="0" borderId="24" xfId="0" applyNumberFormat="1" applyFont="1" applyBorder="1" applyAlignment="1">
      <alignment horizontal="center"/>
    </xf>
    <xf numFmtId="0" fontId="8" fillId="0" borderId="5" xfId="0" applyFont="1" applyBorder="1" applyAlignment="1">
      <alignment horizontal="center"/>
    </xf>
    <xf numFmtId="0" fontId="3" fillId="0" borderId="5" xfId="0" applyFont="1" applyBorder="1" applyAlignment="1">
      <alignment horizontal="center"/>
    </xf>
    <xf numFmtId="0" fontId="3" fillId="0" borderId="48" xfId="0" applyFont="1" applyBorder="1" applyAlignment="1">
      <alignment horizontal="center" vertical="center"/>
    </xf>
    <xf numFmtId="0" fontId="8" fillId="0" borderId="5" xfId="0" applyFont="1" applyBorder="1" applyAlignment="1">
      <alignment horizontal="center" justifyLastLine="1"/>
    </xf>
    <xf numFmtId="38" fontId="3" fillId="0" borderId="32" xfId="8" applyFont="1" applyBorder="1" applyAlignment="1">
      <alignment horizontal="center"/>
    </xf>
    <xf numFmtId="38" fontId="3" fillId="0" borderId="40" xfId="8" applyFont="1" applyBorder="1" applyAlignment="1">
      <alignment horizontal="center"/>
    </xf>
    <xf numFmtId="0" fontId="3" fillId="0" borderId="44" xfId="0" applyFont="1" applyBorder="1" applyAlignment="1">
      <alignment horizontal="center" vertical="center"/>
    </xf>
    <xf numFmtId="0" fontId="19" fillId="0" borderId="1" xfId="16" applyFont="1" applyFill="1" applyBorder="1" applyAlignment="1">
      <alignment horizontal="center"/>
    </xf>
    <xf numFmtId="0" fontId="19" fillId="0" borderId="5" xfId="16" applyFont="1" applyFill="1" applyBorder="1" applyAlignment="1">
      <alignment horizontal="center"/>
    </xf>
    <xf numFmtId="0" fontId="19" fillId="0" borderId="26" xfId="16" applyFont="1" applyFill="1" applyBorder="1" applyAlignment="1">
      <alignment horizontal="center"/>
    </xf>
    <xf numFmtId="0" fontId="6" fillId="0" borderId="1" xfId="5" applyFont="1" applyFill="1" applyBorder="1" applyAlignment="1">
      <alignment horizontal="center"/>
    </xf>
    <xf numFmtId="0" fontId="6" fillId="0" borderId="5" xfId="5" applyFont="1" applyFill="1" applyBorder="1" applyAlignment="1">
      <alignment horizontal="center"/>
    </xf>
    <xf numFmtId="0" fontId="6" fillId="0" borderId="26" xfId="5" applyFont="1" applyFill="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34" xfId="0" applyFont="1" applyBorder="1" applyAlignment="1">
      <alignment horizontal="center"/>
    </xf>
    <xf numFmtId="0" fontId="7" fillId="0" borderId="2" xfId="0" quotePrefix="1" applyFont="1" applyBorder="1" applyAlignment="1">
      <alignment horizontal="left" shrinkToFit="1"/>
    </xf>
    <xf numFmtId="0" fontId="7" fillId="0" borderId="6" xfId="0" applyFont="1" applyBorder="1" applyAlignment="1">
      <alignment horizontal="left" shrinkToFit="1"/>
    </xf>
    <xf numFmtId="0" fontId="7" fillId="0" borderId="7" xfId="0" applyFont="1" applyBorder="1" applyAlignment="1">
      <alignment horizontal="left" shrinkToFit="1"/>
    </xf>
    <xf numFmtId="38" fontId="3" fillId="0" borderId="49" xfId="0" applyNumberFormat="1" applyFont="1" applyBorder="1" applyAlignment="1" applyProtection="1">
      <alignment horizontal="center"/>
      <protection locked="0"/>
    </xf>
    <xf numFmtId="0" fontId="3" fillId="0" borderId="34" xfId="0" applyFont="1" applyBorder="1" applyAlignment="1" applyProtection="1">
      <alignment horizontal="center"/>
      <protection locked="0"/>
    </xf>
    <xf numFmtId="0" fontId="9" fillId="0" borderId="23" xfId="0" applyFont="1" applyBorder="1" applyAlignment="1" applyProtection="1">
      <alignment horizontal="left"/>
      <protection locked="0"/>
    </xf>
    <xf numFmtId="0" fontId="9" fillId="0" borderId="6" xfId="0" applyFont="1" applyBorder="1" applyAlignment="1" applyProtection="1">
      <alignment horizontal="left"/>
      <protection locked="0"/>
    </xf>
    <xf numFmtId="0" fontId="9" fillId="0" borderId="49" xfId="0" applyFont="1" applyBorder="1" applyAlignment="1" applyProtection="1">
      <alignment horizontal="left"/>
      <protection locked="0"/>
    </xf>
    <xf numFmtId="0" fontId="9" fillId="0" borderId="54" xfId="0" applyFont="1" applyBorder="1" applyAlignment="1" applyProtection="1">
      <alignment horizontal="left"/>
      <protection locked="0"/>
    </xf>
    <xf numFmtId="0" fontId="9" fillId="0" borderId="4" xfId="0" applyFont="1" applyBorder="1" applyAlignment="1" applyProtection="1">
      <alignment horizontal="left"/>
      <protection locked="0"/>
    </xf>
    <xf numFmtId="176" fontId="3" fillId="0" borderId="2" xfId="0" applyNumberFormat="1" applyFont="1" applyBorder="1" applyAlignment="1" applyProtection="1">
      <alignment horizontal="center" shrinkToFit="1"/>
      <protection locked="0"/>
    </xf>
    <xf numFmtId="176" fontId="3" fillId="0" borderId="6" xfId="0" applyNumberFormat="1" applyFont="1" applyBorder="1" applyAlignment="1" applyProtection="1">
      <alignment horizontal="center" shrinkToFit="1"/>
      <protection locked="0"/>
    </xf>
    <xf numFmtId="176" fontId="3" fillId="0" borderId="24" xfId="0" applyNumberFormat="1" applyFont="1" applyBorder="1" applyAlignment="1" applyProtection="1">
      <alignment horizontal="center" shrinkToFit="1"/>
      <protection locked="0"/>
    </xf>
    <xf numFmtId="0" fontId="0" fillId="0" borderId="5" xfId="0" applyFont="1" applyBorder="1" applyAlignment="1">
      <alignment horizontal="center"/>
    </xf>
    <xf numFmtId="0" fontId="9" fillId="0" borderId="45" xfId="0" applyFont="1" applyBorder="1" applyAlignment="1" applyProtection="1">
      <alignment horizontal="left"/>
      <protection locked="0"/>
    </xf>
    <xf numFmtId="38" fontId="3" fillId="0" borderId="23" xfId="0" applyNumberFormat="1" applyFont="1" applyBorder="1" applyAlignment="1" applyProtection="1">
      <alignment horizontal="center"/>
      <protection locked="0"/>
    </xf>
    <xf numFmtId="0" fontId="3" fillId="0" borderId="24" xfId="0" applyFont="1" applyBorder="1" applyAlignment="1" applyProtection="1">
      <alignment horizontal="center"/>
      <protection locked="0"/>
    </xf>
    <xf numFmtId="0" fontId="12" fillId="0" borderId="5" xfId="0" applyFont="1" applyBorder="1" applyAlignment="1">
      <alignment horizontal="center"/>
    </xf>
  </cellXfs>
  <cellStyles count="19">
    <cellStyle name="パーセント" xfId="9" builtinId="5"/>
    <cellStyle name="パーセント 2" xfId="1"/>
    <cellStyle name="パーセント 3" xfId="2"/>
    <cellStyle name="桁区切り" xfId="8" builtinId="6"/>
    <cellStyle name="桁区切り 2" xfId="3"/>
    <cellStyle name="桁区切り 3" xfId="4"/>
    <cellStyle name="桁区切り 3 2" xfId="17"/>
    <cellStyle name="桁区切り 4" xfId="11"/>
    <cellStyle name="桁区切り 4 2" xfId="13"/>
    <cellStyle name="桁区切り 5" xfId="15"/>
    <cellStyle name="通貨 2" xfId="7"/>
    <cellStyle name="標準" xfId="0" builtinId="0"/>
    <cellStyle name="標準 2" xfId="5"/>
    <cellStyle name="標準 2 2" xfId="16"/>
    <cellStyle name="標準 3" xfId="6"/>
    <cellStyle name="標準 4" xfId="10"/>
    <cellStyle name="標準 4 2" xfId="12"/>
    <cellStyle name="標準 5" xfId="14"/>
    <cellStyle name="標準 6"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819785</xdr:colOff>
      <xdr:row>2</xdr:row>
      <xdr:rowOff>0</xdr:rowOff>
    </xdr:from>
    <xdr:to>
      <xdr:col>1</xdr:col>
      <xdr:colOff>0</xdr:colOff>
      <xdr:row>2</xdr:row>
      <xdr:rowOff>0</xdr:rowOff>
    </xdr:to>
    <xdr:sp macro="" textlink="">
      <xdr:nvSpPr>
        <xdr:cNvPr id="19537" name="Line 1"/>
        <xdr:cNvSpPr>
          <a:spLocks noChangeShapeType="1"/>
        </xdr:cNvSpPr>
      </xdr:nvSpPr>
      <xdr:spPr>
        <a:xfrm>
          <a:off x="819150" y="733425"/>
          <a:ext cx="828675" cy="0"/>
        </a:xfrm>
        <a:prstGeom prst="line">
          <a:avLst/>
        </a:prstGeom>
        <a:noFill/>
        <a:ln w="9525">
          <a:solidFill>
            <a:srgbClr val="000000"/>
          </a:solidFill>
          <a:round/>
        </a:ln>
      </xdr:spPr>
    </xdr:sp>
    <xdr:clientData/>
  </xdr:twoCellAnchor>
  <xdr:twoCellAnchor>
    <xdr:from>
      <xdr:col>0</xdr:col>
      <xdr:colOff>9525</xdr:colOff>
      <xdr:row>1</xdr:row>
      <xdr:rowOff>9525</xdr:rowOff>
    </xdr:from>
    <xdr:to>
      <xdr:col>0</xdr:col>
      <xdr:colOff>819785</xdr:colOff>
      <xdr:row>2</xdr:row>
      <xdr:rowOff>0</xdr:rowOff>
    </xdr:to>
    <xdr:sp macro="" textlink="">
      <xdr:nvSpPr>
        <xdr:cNvPr id="19538" name="Line 2"/>
        <xdr:cNvSpPr>
          <a:spLocks noChangeShapeType="1"/>
        </xdr:cNvSpPr>
      </xdr:nvSpPr>
      <xdr:spPr>
        <a:xfrm>
          <a:off x="9525" y="542925"/>
          <a:ext cx="809625" cy="190500"/>
        </a:xfrm>
        <a:prstGeom prst="line">
          <a:avLst/>
        </a:prstGeom>
        <a:noFill/>
        <a:ln w="9525">
          <a:solidFill>
            <a:srgbClr val="000000"/>
          </a:solidFill>
          <a:round/>
        </a:ln>
      </xdr:spPr>
    </xdr:sp>
    <xdr:clientData/>
  </xdr:twoCellAnchor>
  <xdr:twoCellAnchor>
    <xdr:from>
      <xdr:col>0</xdr:col>
      <xdr:colOff>9525</xdr:colOff>
      <xdr:row>1</xdr:row>
      <xdr:rowOff>9525</xdr:rowOff>
    </xdr:from>
    <xdr:to>
      <xdr:col>0</xdr:col>
      <xdr:colOff>790575</xdr:colOff>
      <xdr:row>3</xdr:row>
      <xdr:rowOff>0</xdr:rowOff>
    </xdr:to>
    <xdr:sp macro="" textlink="">
      <xdr:nvSpPr>
        <xdr:cNvPr id="19539" name="Line 3"/>
        <xdr:cNvSpPr>
          <a:spLocks noChangeShapeType="1"/>
        </xdr:cNvSpPr>
      </xdr:nvSpPr>
      <xdr:spPr>
        <a:xfrm>
          <a:off x="9525" y="542925"/>
          <a:ext cx="781050" cy="390525"/>
        </a:xfrm>
        <a:prstGeom prst="line">
          <a:avLst/>
        </a:prstGeom>
        <a:noFill/>
        <a:ln w="9525">
          <a:solidFill>
            <a:srgbClr val="000000"/>
          </a:solidFill>
          <a:round/>
        </a:ln>
      </xdr:spPr>
    </xdr:sp>
    <xdr:clientData/>
  </xdr:twoCellAnchor>
  <xdr:twoCellAnchor>
    <xdr:from>
      <xdr:col>0</xdr:col>
      <xdr:colOff>819785</xdr:colOff>
      <xdr:row>25</xdr:row>
      <xdr:rowOff>0</xdr:rowOff>
    </xdr:from>
    <xdr:to>
      <xdr:col>1</xdr:col>
      <xdr:colOff>0</xdr:colOff>
      <xdr:row>25</xdr:row>
      <xdr:rowOff>0</xdr:rowOff>
    </xdr:to>
    <xdr:sp macro="" textlink="">
      <xdr:nvSpPr>
        <xdr:cNvPr id="19540" name="Line 4"/>
        <xdr:cNvSpPr>
          <a:spLocks noChangeShapeType="1"/>
        </xdr:cNvSpPr>
      </xdr:nvSpPr>
      <xdr:spPr>
        <a:xfrm>
          <a:off x="819150" y="7381875"/>
          <a:ext cx="828675" cy="0"/>
        </a:xfrm>
        <a:prstGeom prst="line">
          <a:avLst/>
        </a:prstGeom>
        <a:noFill/>
        <a:ln w="9525">
          <a:solidFill>
            <a:srgbClr val="000000"/>
          </a:solidFill>
          <a:round/>
        </a:ln>
      </xdr:spPr>
    </xdr:sp>
    <xdr:clientData/>
  </xdr:twoCellAnchor>
  <xdr:twoCellAnchor>
    <xdr:from>
      <xdr:col>0</xdr:col>
      <xdr:colOff>9525</xdr:colOff>
      <xdr:row>24</xdr:row>
      <xdr:rowOff>9525</xdr:rowOff>
    </xdr:from>
    <xdr:to>
      <xdr:col>0</xdr:col>
      <xdr:colOff>819785</xdr:colOff>
      <xdr:row>25</xdr:row>
      <xdr:rowOff>0</xdr:rowOff>
    </xdr:to>
    <xdr:sp macro="" textlink="">
      <xdr:nvSpPr>
        <xdr:cNvPr id="19541" name="Line 5"/>
        <xdr:cNvSpPr>
          <a:spLocks noChangeShapeType="1"/>
        </xdr:cNvSpPr>
      </xdr:nvSpPr>
      <xdr:spPr>
        <a:xfrm>
          <a:off x="9525" y="7191375"/>
          <a:ext cx="809625" cy="190500"/>
        </a:xfrm>
        <a:prstGeom prst="line">
          <a:avLst/>
        </a:prstGeom>
        <a:noFill/>
        <a:ln w="9525">
          <a:solidFill>
            <a:srgbClr val="000000"/>
          </a:solidFill>
          <a:round/>
        </a:ln>
      </xdr:spPr>
    </xdr:sp>
    <xdr:clientData/>
  </xdr:twoCellAnchor>
  <xdr:twoCellAnchor>
    <xdr:from>
      <xdr:col>0</xdr:col>
      <xdr:colOff>9525</xdr:colOff>
      <xdr:row>24</xdr:row>
      <xdr:rowOff>9525</xdr:rowOff>
    </xdr:from>
    <xdr:to>
      <xdr:col>0</xdr:col>
      <xdr:colOff>790575</xdr:colOff>
      <xdr:row>26</xdr:row>
      <xdr:rowOff>0</xdr:rowOff>
    </xdr:to>
    <xdr:sp macro="" textlink="">
      <xdr:nvSpPr>
        <xdr:cNvPr id="19542" name="Line 6"/>
        <xdr:cNvSpPr>
          <a:spLocks noChangeShapeType="1"/>
        </xdr:cNvSpPr>
      </xdr:nvSpPr>
      <xdr:spPr>
        <a:xfrm>
          <a:off x="9525" y="7191375"/>
          <a:ext cx="781050" cy="390525"/>
        </a:xfrm>
        <a:prstGeom prst="line">
          <a:avLst/>
        </a:prstGeom>
        <a:noFill/>
        <a:ln w="9525">
          <a:solidFill>
            <a:srgbClr val="000000"/>
          </a:solidFill>
          <a:round/>
        </a:ln>
      </xdr:spPr>
    </xdr:sp>
    <xdr:clientData/>
  </xdr:twoCellAnchor>
  <xdr:twoCellAnchor>
    <xdr:from>
      <xdr:col>12</xdr:col>
      <xdr:colOff>819785</xdr:colOff>
      <xdr:row>2</xdr:row>
      <xdr:rowOff>0</xdr:rowOff>
    </xdr:from>
    <xdr:to>
      <xdr:col>13</xdr:col>
      <xdr:colOff>0</xdr:colOff>
      <xdr:row>2</xdr:row>
      <xdr:rowOff>0</xdr:rowOff>
    </xdr:to>
    <xdr:sp macro="" textlink="">
      <xdr:nvSpPr>
        <xdr:cNvPr id="19543" name="Line 1"/>
        <xdr:cNvSpPr>
          <a:spLocks noChangeShapeType="1"/>
        </xdr:cNvSpPr>
      </xdr:nvSpPr>
      <xdr:spPr>
        <a:xfrm>
          <a:off x="11458575" y="733425"/>
          <a:ext cx="828675" cy="0"/>
        </a:xfrm>
        <a:prstGeom prst="line">
          <a:avLst/>
        </a:prstGeom>
        <a:noFill/>
        <a:ln w="9525">
          <a:solidFill>
            <a:srgbClr val="000000"/>
          </a:solidFill>
          <a:round/>
        </a:ln>
      </xdr:spPr>
    </xdr:sp>
    <xdr:clientData/>
  </xdr:twoCellAnchor>
  <xdr:twoCellAnchor>
    <xdr:from>
      <xdr:col>12</xdr:col>
      <xdr:colOff>9525</xdr:colOff>
      <xdr:row>1</xdr:row>
      <xdr:rowOff>9525</xdr:rowOff>
    </xdr:from>
    <xdr:to>
      <xdr:col>12</xdr:col>
      <xdr:colOff>819785</xdr:colOff>
      <xdr:row>2</xdr:row>
      <xdr:rowOff>0</xdr:rowOff>
    </xdr:to>
    <xdr:sp macro="" textlink="">
      <xdr:nvSpPr>
        <xdr:cNvPr id="19544" name="Line 2"/>
        <xdr:cNvSpPr>
          <a:spLocks noChangeShapeType="1"/>
        </xdr:cNvSpPr>
      </xdr:nvSpPr>
      <xdr:spPr>
        <a:xfrm>
          <a:off x="10648950" y="542925"/>
          <a:ext cx="809625" cy="190500"/>
        </a:xfrm>
        <a:prstGeom prst="line">
          <a:avLst/>
        </a:prstGeom>
        <a:noFill/>
        <a:ln w="9525">
          <a:solidFill>
            <a:srgbClr val="000000"/>
          </a:solidFill>
          <a:round/>
        </a:ln>
      </xdr:spPr>
    </xdr:sp>
    <xdr:clientData/>
  </xdr:twoCellAnchor>
  <xdr:twoCellAnchor>
    <xdr:from>
      <xdr:col>12</xdr:col>
      <xdr:colOff>9525</xdr:colOff>
      <xdr:row>1</xdr:row>
      <xdr:rowOff>9525</xdr:rowOff>
    </xdr:from>
    <xdr:to>
      <xdr:col>12</xdr:col>
      <xdr:colOff>790575</xdr:colOff>
      <xdr:row>3</xdr:row>
      <xdr:rowOff>0</xdr:rowOff>
    </xdr:to>
    <xdr:sp macro="" textlink="">
      <xdr:nvSpPr>
        <xdr:cNvPr id="19545" name="Line 3"/>
        <xdr:cNvSpPr>
          <a:spLocks noChangeShapeType="1"/>
        </xdr:cNvSpPr>
      </xdr:nvSpPr>
      <xdr:spPr>
        <a:xfrm>
          <a:off x="10648950" y="542925"/>
          <a:ext cx="781050" cy="390525"/>
        </a:xfrm>
        <a:prstGeom prst="line">
          <a:avLst/>
        </a:prstGeom>
        <a:noFill/>
        <a:ln w="9525">
          <a:solidFill>
            <a:srgbClr val="000000"/>
          </a:solidFill>
          <a:round/>
        </a:ln>
      </xdr:spPr>
    </xdr:sp>
    <xdr:clientData/>
  </xdr:twoCellAnchor>
  <xdr:twoCellAnchor>
    <xdr:from>
      <xdr:col>12</xdr:col>
      <xdr:colOff>819785</xdr:colOff>
      <xdr:row>25</xdr:row>
      <xdr:rowOff>0</xdr:rowOff>
    </xdr:from>
    <xdr:to>
      <xdr:col>13</xdr:col>
      <xdr:colOff>0</xdr:colOff>
      <xdr:row>25</xdr:row>
      <xdr:rowOff>0</xdr:rowOff>
    </xdr:to>
    <xdr:sp macro="" textlink="">
      <xdr:nvSpPr>
        <xdr:cNvPr id="19546" name="Line 4"/>
        <xdr:cNvSpPr>
          <a:spLocks noChangeShapeType="1"/>
        </xdr:cNvSpPr>
      </xdr:nvSpPr>
      <xdr:spPr>
        <a:xfrm>
          <a:off x="11458575" y="7381875"/>
          <a:ext cx="828675" cy="0"/>
        </a:xfrm>
        <a:prstGeom prst="line">
          <a:avLst/>
        </a:prstGeom>
        <a:noFill/>
        <a:ln w="9525">
          <a:solidFill>
            <a:srgbClr val="000000"/>
          </a:solidFill>
          <a:round/>
        </a:ln>
      </xdr:spPr>
    </xdr:sp>
    <xdr:clientData/>
  </xdr:twoCellAnchor>
  <xdr:twoCellAnchor>
    <xdr:from>
      <xdr:col>12</xdr:col>
      <xdr:colOff>9525</xdr:colOff>
      <xdr:row>24</xdr:row>
      <xdr:rowOff>9525</xdr:rowOff>
    </xdr:from>
    <xdr:to>
      <xdr:col>12</xdr:col>
      <xdr:colOff>819785</xdr:colOff>
      <xdr:row>25</xdr:row>
      <xdr:rowOff>0</xdr:rowOff>
    </xdr:to>
    <xdr:sp macro="" textlink="">
      <xdr:nvSpPr>
        <xdr:cNvPr id="19547" name="Line 5"/>
        <xdr:cNvSpPr>
          <a:spLocks noChangeShapeType="1"/>
        </xdr:cNvSpPr>
      </xdr:nvSpPr>
      <xdr:spPr>
        <a:xfrm>
          <a:off x="10648950" y="7191375"/>
          <a:ext cx="809625" cy="190500"/>
        </a:xfrm>
        <a:prstGeom prst="line">
          <a:avLst/>
        </a:prstGeom>
        <a:noFill/>
        <a:ln w="9525">
          <a:solidFill>
            <a:srgbClr val="000000"/>
          </a:solidFill>
          <a:round/>
        </a:ln>
      </xdr:spPr>
    </xdr:sp>
    <xdr:clientData/>
  </xdr:twoCellAnchor>
  <xdr:twoCellAnchor>
    <xdr:from>
      <xdr:col>12</xdr:col>
      <xdr:colOff>9525</xdr:colOff>
      <xdr:row>24</xdr:row>
      <xdr:rowOff>9525</xdr:rowOff>
    </xdr:from>
    <xdr:to>
      <xdr:col>12</xdr:col>
      <xdr:colOff>790575</xdr:colOff>
      <xdr:row>26</xdr:row>
      <xdr:rowOff>0</xdr:rowOff>
    </xdr:to>
    <xdr:sp macro="" textlink="">
      <xdr:nvSpPr>
        <xdr:cNvPr id="19548" name="Line 6"/>
        <xdr:cNvSpPr>
          <a:spLocks noChangeShapeType="1"/>
        </xdr:cNvSpPr>
      </xdr:nvSpPr>
      <xdr:spPr>
        <a:xfrm>
          <a:off x="10648950" y="7191375"/>
          <a:ext cx="781050" cy="390525"/>
        </a:xfrm>
        <a:prstGeom prst="line">
          <a:avLst/>
        </a:prstGeom>
        <a:noFill/>
        <a:ln w="9525">
          <a:solidFill>
            <a:srgbClr val="000000"/>
          </a:solidFill>
          <a:rou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819785</xdr:colOff>
      <xdr:row>2</xdr:row>
      <xdr:rowOff>0</xdr:rowOff>
    </xdr:from>
    <xdr:to>
      <xdr:col>1</xdr:col>
      <xdr:colOff>0</xdr:colOff>
      <xdr:row>2</xdr:row>
      <xdr:rowOff>0</xdr:rowOff>
    </xdr:to>
    <xdr:sp macro="" textlink="">
      <xdr:nvSpPr>
        <xdr:cNvPr id="7353" name="Line 4"/>
        <xdr:cNvSpPr>
          <a:spLocks noChangeShapeType="1"/>
        </xdr:cNvSpPr>
      </xdr:nvSpPr>
      <xdr:spPr>
        <a:xfrm>
          <a:off x="819150" y="733425"/>
          <a:ext cx="828675" cy="0"/>
        </a:xfrm>
        <a:prstGeom prst="line">
          <a:avLst/>
        </a:prstGeom>
        <a:noFill/>
        <a:ln w="9525">
          <a:solidFill>
            <a:srgbClr val="000000"/>
          </a:solidFill>
          <a:round/>
        </a:ln>
      </xdr:spPr>
    </xdr:sp>
    <xdr:clientData/>
  </xdr:twoCellAnchor>
  <xdr:twoCellAnchor>
    <xdr:from>
      <xdr:col>0</xdr:col>
      <xdr:colOff>9525</xdr:colOff>
      <xdr:row>1</xdr:row>
      <xdr:rowOff>9525</xdr:rowOff>
    </xdr:from>
    <xdr:to>
      <xdr:col>0</xdr:col>
      <xdr:colOff>819785</xdr:colOff>
      <xdr:row>2</xdr:row>
      <xdr:rowOff>0</xdr:rowOff>
    </xdr:to>
    <xdr:sp macro="" textlink="">
      <xdr:nvSpPr>
        <xdr:cNvPr id="7354" name="Line 6"/>
        <xdr:cNvSpPr>
          <a:spLocks noChangeShapeType="1"/>
        </xdr:cNvSpPr>
      </xdr:nvSpPr>
      <xdr:spPr>
        <a:xfrm>
          <a:off x="9525" y="542925"/>
          <a:ext cx="809625" cy="190500"/>
        </a:xfrm>
        <a:prstGeom prst="line">
          <a:avLst/>
        </a:prstGeom>
        <a:noFill/>
        <a:ln w="9525">
          <a:solidFill>
            <a:srgbClr val="000000"/>
          </a:solidFill>
          <a:round/>
        </a:ln>
      </xdr:spPr>
    </xdr:sp>
    <xdr:clientData/>
  </xdr:twoCellAnchor>
  <xdr:twoCellAnchor>
    <xdr:from>
      <xdr:col>0</xdr:col>
      <xdr:colOff>9525</xdr:colOff>
      <xdr:row>1</xdr:row>
      <xdr:rowOff>9525</xdr:rowOff>
    </xdr:from>
    <xdr:to>
      <xdr:col>0</xdr:col>
      <xdr:colOff>790575</xdr:colOff>
      <xdr:row>3</xdr:row>
      <xdr:rowOff>0</xdr:rowOff>
    </xdr:to>
    <xdr:sp macro="" textlink="">
      <xdr:nvSpPr>
        <xdr:cNvPr id="7355" name="Line 7"/>
        <xdr:cNvSpPr>
          <a:spLocks noChangeShapeType="1"/>
        </xdr:cNvSpPr>
      </xdr:nvSpPr>
      <xdr:spPr>
        <a:xfrm>
          <a:off x="9525" y="542925"/>
          <a:ext cx="781050" cy="390525"/>
        </a:xfrm>
        <a:prstGeom prst="line">
          <a:avLst/>
        </a:prstGeom>
        <a:noFill/>
        <a:ln w="9525">
          <a:solidFill>
            <a:srgbClr val="000000"/>
          </a:solidFill>
          <a:rou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819150</xdr:colOff>
      <xdr:row>2</xdr:row>
      <xdr:rowOff>0</xdr:rowOff>
    </xdr:from>
    <xdr:to>
      <xdr:col>1</xdr:col>
      <xdr:colOff>0</xdr:colOff>
      <xdr:row>2</xdr:row>
      <xdr:rowOff>0</xdr:rowOff>
    </xdr:to>
    <xdr:sp macro="" textlink="">
      <xdr:nvSpPr>
        <xdr:cNvPr id="2" name="Line 4"/>
        <xdr:cNvSpPr>
          <a:spLocks noChangeShapeType="1"/>
        </xdr:cNvSpPr>
      </xdr:nvSpPr>
      <xdr:spPr>
        <a:xfrm>
          <a:off x="819150" y="733425"/>
          <a:ext cx="904875" cy="0"/>
        </a:xfrm>
        <a:prstGeom prst="line">
          <a:avLst/>
        </a:prstGeom>
        <a:noFill/>
        <a:ln w="9525">
          <a:solidFill>
            <a:srgbClr val="000000"/>
          </a:solidFill>
          <a:round/>
        </a:ln>
      </xdr:spPr>
    </xdr:sp>
    <xdr:clientData/>
  </xdr:twoCellAnchor>
  <xdr:twoCellAnchor>
    <xdr:from>
      <xdr:col>0</xdr:col>
      <xdr:colOff>10160</xdr:colOff>
      <xdr:row>1</xdr:row>
      <xdr:rowOff>9525</xdr:rowOff>
    </xdr:from>
    <xdr:to>
      <xdr:col>0</xdr:col>
      <xdr:colOff>819150</xdr:colOff>
      <xdr:row>2</xdr:row>
      <xdr:rowOff>0</xdr:rowOff>
    </xdr:to>
    <xdr:sp macro="" textlink="">
      <xdr:nvSpPr>
        <xdr:cNvPr id="3" name="Line 6"/>
        <xdr:cNvSpPr>
          <a:spLocks noChangeShapeType="1"/>
        </xdr:cNvSpPr>
      </xdr:nvSpPr>
      <xdr:spPr>
        <a:xfrm>
          <a:off x="9525" y="542925"/>
          <a:ext cx="809625" cy="190500"/>
        </a:xfrm>
        <a:prstGeom prst="line">
          <a:avLst/>
        </a:prstGeom>
        <a:noFill/>
        <a:ln w="9525">
          <a:solidFill>
            <a:srgbClr val="000000"/>
          </a:solidFill>
          <a:round/>
        </a:ln>
      </xdr:spPr>
    </xdr:sp>
    <xdr:clientData/>
  </xdr:twoCellAnchor>
  <xdr:twoCellAnchor>
    <xdr:from>
      <xdr:col>0</xdr:col>
      <xdr:colOff>10160</xdr:colOff>
      <xdr:row>1</xdr:row>
      <xdr:rowOff>9525</xdr:rowOff>
    </xdr:from>
    <xdr:to>
      <xdr:col>0</xdr:col>
      <xdr:colOff>790575</xdr:colOff>
      <xdr:row>3</xdr:row>
      <xdr:rowOff>0</xdr:rowOff>
    </xdr:to>
    <xdr:sp macro="" textlink="">
      <xdr:nvSpPr>
        <xdr:cNvPr id="4" name="Line 7"/>
        <xdr:cNvSpPr>
          <a:spLocks noChangeShapeType="1"/>
        </xdr:cNvSpPr>
      </xdr:nvSpPr>
      <xdr:spPr>
        <a:xfrm>
          <a:off x="9525" y="542925"/>
          <a:ext cx="781050" cy="390525"/>
        </a:xfrm>
        <a:prstGeom prst="line">
          <a:avLst/>
        </a:prstGeom>
        <a:noFill/>
        <a:ln w="9525">
          <a:solidFill>
            <a:srgbClr val="000000"/>
          </a:solidFill>
          <a:round/>
        </a:ln>
      </xdr:spPr>
    </xdr:sp>
    <xdr:clientData/>
  </xdr:twoCellAnchor>
  <xdr:twoCellAnchor>
    <xdr:from>
      <xdr:col>12</xdr:col>
      <xdr:colOff>819150</xdr:colOff>
      <xdr:row>2</xdr:row>
      <xdr:rowOff>0</xdr:rowOff>
    </xdr:from>
    <xdr:to>
      <xdr:col>13</xdr:col>
      <xdr:colOff>0</xdr:colOff>
      <xdr:row>2</xdr:row>
      <xdr:rowOff>0</xdr:rowOff>
    </xdr:to>
    <xdr:sp macro="" textlink="">
      <xdr:nvSpPr>
        <xdr:cNvPr id="5" name="Line 4"/>
        <xdr:cNvSpPr>
          <a:spLocks noChangeShapeType="1"/>
        </xdr:cNvSpPr>
      </xdr:nvSpPr>
      <xdr:spPr>
        <a:xfrm>
          <a:off x="11534775" y="733425"/>
          <a:ext cx="904875" cy="0"/>
        </a:xfrm>
        <a:prstGeom prst="line">
          <a:avLst/>
        </a:prstGeom>
        <a:noFill/>
        <a:ln w="9525">
          <a:solidFill>
            <a:srgbClr val="000000"/>
          </a:solidFill>
          <a:round/>
        </a:ln>
      </xdr:spPr>
    </xdr:sp>
    <xdr:clientData/>
  </xdr:twoCellAnchor>
  <xdr:twoCellAnchor>
    <xdr:from>
      <xdr:col>12</xdr:col>
      <xdr:colOff>10160</xdr:colOff>
      <xdr:row>1</xdr:row>
      <xdr:rowOff>9525</xdr:rowOff>
    </xdr:from>
    <xdr:to>
      <xdr:col>12</xdr:col>
      <xdr:colOff>819150</xdr:colOff>
      <xdr:row>2</xdr:row>
      <xdr:rowOff>0</xdr:rowOff>
    </xdr:to>
    <xdr:sp macro="" textlink="">
      <xdr:nvSpPr>
        <xdr:cNvPr id="6" name="Line 6"/>
        <xdr:cNvSpPr>
          <a:spLocks noChangeShapeType="1"/>
        </xdr:cNvSpPr>
      </xdr:nvSpPr>
      <xdr:spPr>
        <a:xfrm>
          <a:off x="10725150" y="542925"/>
          <a:ext cx="809625" cy="190500"/>
        </a:xfrm>
        <a:prstGeom prst="line">
          <a:avLst/>
        </a:prstGeom>
        <a:noFill/>
        <a:ln w="9525">
          <a:solidFill>
            <a:srgbClr val="000000"/>
          </a:solidFill>
          <a:round/>
        </a:ln>
      </xdr:spPr>
    </xdr:sp>
    <xdr:clientData/>
  </xdr:twoCellAnchor>
  <xdr:twoCellAnchor>
    <xdr:from>
      <xdr:col>12</xdr:col>
      <xdr:colOff>10160</xdr:colOff>
      <xdr:row>1</xdr:row>
      <xdr:rowOff>9525</xdr:rowOff>
    </xdr:from>
    <xdr:to>
      <xdr:col>12</xdr:col>
      <xdr:colOff>790575</xdr:colOff>
      <xdr:row>3</xdr:row>
      <xdr:rowOff>0</xdr:rowOff>
    </xdr:to>
    <xdr:sp macro="" textlink="">
      <xdr:nvSpPr>
        <xdr:cNvPr id="7" name="Line 7"/>
        <xdr:cNvSpPr>
          <a:spLocks noChangeShapeType="1"/>
        </xdr:cNvSpPr>
      </xdr:nvSpPr>
      <xdr:spPr>
        <a:xfrm>
          <a:off x="10725150" y="542925"/>
          <a:ext cx="781050" cy="390525"/>
        </a:xfrm>
        <a:prstGeom prst="line">
          <a:avLst/>
        </a:prstGeom>
        <a:noFill/>
        <a:ln w="9525">
          <a:solidFill>
            <a:srgbClr val="000000"/>
          </a:solidFill>
          <a:rou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819150</xdr:colOff>
      <xdr:row>2</xdr:row>
      <xdr:rowOff>0</xdr:rowOff>
    </xdr:from>
    <xdr:to>
      <xdr:col>1</xdr:col>
      <xdr:colOff>0</xdr:colOff>
      <xdr:row>2</xdr:row>
      <xdr:rowOff>0</xdr:rowOff>
    </xdr:to>
    <xdr:sp macro="" textlink="">
      <xdr:nvSpPr>
        <xdr:cNvPr id="2" name="Line 1"/>
        <xdr:cNvSpPr>
          <a:spLocks noChangeShapeType="1"/>
        </xdr:cNvSpPr>
      </xdr:nvSpPr>
      <xdr:spPr>
        <a:xfrm>
          <a:off x="819150" y="733425"/>
          <a:ext cx="904875" cy="0"/>
        </a:xfrm>
        <a:prstGeom prst="line">
          <a:avLst/>
        </a:prstGeom>
        <a:noFill/>
        <a:ln w="9525">
          <a:solidFill>
            <a:srgbClr val="000000"/>
          </a:solidFill>
          <a:round/>
        </a:ln>
      </xdr:spPr>
    </xdr:sp>
    <xdr:clientData/>
  </xdr:twoCellAnchor>
  <xdr:twoCellAnchor>
    <xdr:from>
      <xdr:col>0</xdr:col>
      <xdr:colOff>10160</xdr:colOff>
      <xdr:row>1</xdr:row>
      <xdr:rowOff>9525</xdr:rowOff>
    </xdr:from>
    <xdr:to>
      <xdr:col>0</xdr:col>
      <xdr:colOff>819150</xdr:colOff>
      <xdr:row>2</xdr:row>
      <xdr:rowOff>0</xdr:rowOff>
    </xdr:to>
    <xdr:sp macro="" textlink="">
      <xdr:nvSpPr>
        <xdr:cNvPr id="3" name="Line 2"/>
        <xdr:cNvSpPr>
          <a:spLocks noChangeShapeType="1"/>
        </xdr:cNvSpPr>
      </xdr:nvSpPr>
      <xdr:spPr>
        <a:xfrm>
          <a:off x="9525" y="542925"/>
          <a:ext cx="809625" cy="190500"/>
        </a:xfrm>
        <a:prstGeom prst="line">
          <a:avLst/>
        </a:prstGeom>
        <a:noFill/>
        <a:ln w="9525">
          <a:solidFill>
            <a:srgbClr val="000000"/>
          </a:solidFill>
          <a:round/>
        </a:ln>
      </xdr:spPr>
    </xdr:sp>
    <xdr:clientData/>
  </xdr:twoCellAnchor>
  <xdr:twoCellAnchor>
    <xdr:from>
      <xdr:col>0</xdr:col>
      <xdr:colOff>10160</xdr:colOff>
      <xdr:row>1</xdr:row>
      <xdr:rowOff>9525</xdr:rowOff>
    </xdr:from>
    <xdr:to>
      <xdr:col>0</xdr:col>
      <xdr:colOff>790575</xdr:colOff>
      <xdr:row>3</xdr:row>
      <xdr:rowOff>0</xdr:rowOff>
    </xdr:to>
    <xdr:sp macro="" textlink="">
      <xdr:nvSpPr>
        <xdr:cNvPr id="4" name="Line 3"/>
        <xdr:cNvSpPr>
          <a:spLocks noChangeShapeType="1"/>
        </xdr:cNvSpPr>
      </xdr:nvSpPr>
      <xdr:spPr>
        <a:xfrm>
          <a:off x="9525" y="542925"/>
          <a:ext cx="781050" cy="390525"/>
        </a:xfrm>
        <a:prstGeom prst="line">
          <a:avLst/>
        </a:prstGeom>
        <a:noFill/>
        <a:ln w="9525">
          <a:solidFill>
            <a:srgbClr val="000000"/>
          </a:solidFill>
          <a:round/>
        </a:ln>
      </xdr:spPr>
    </xdr:sp>
    <xdr:clientData/>
  </xdr:twoCellAnchor>
  <xdr:twoCellAnchor>
    <xdr:from>
      <xdr:col>12</xdr:col>
      <xdr:colOff>819150</xdr:colOff>
      <xdr:row>2</xdr:row>
      <xdr:rowOff>0</xdr:rowOff>
    </xdr:from>
    <xdr:to>
      <xdr:col>13</xdr:col>
      <xdr:colOff>0</xdr:colOff>
      <xdr:row>2</xdr:row>
      <xdr:rowOff>0</xdr:rowOff>
    </xdr:to>
    <xdr:sp macro="" textlink="">
      <xdr:nvSpPr>
        <xdr:cNvPr id="5" name="Line 1"/>
        <xdr:cNvSpPr>
          <a:spLocks noChangeShapeType="1"/>
        </xdr:cNvSpPr>
      </xdr:nvSpPr>
      <xdr:spPr>
        <a:xfrm>
          <a:off x="11534775" y="733425"/>
          <a:ext cx="904875" cy="0"/>
        </a:xfrm>
        <a:prstGeom prst="line">
          <a:avLst/>
        </a:prstGeom>
        <a:noFill/>
        <a:ln w="9525">
          <a:solidFill>
            <a:srgbClr val="000000"/>
          </a:solidFill>
          <a:round/>
        </a:ln>
      </xdr:spPr>
    </xdr:sp>
    <xdr:clientData/>
  </xdr:twoCellAnchor>
  <xdr:twoCellAnchor>
    <xdr:from>
      <xdr:col>12</xdr:col>
      <xdr:colOff>10160</xdr:colOff>
      <xdr:row>1</xdr:row>
      <xdr:rowOff>9525</xdr:rowOff>
    </xdr:from>
    <xdr:to>
      <xdr:col>12</xdr:col>
      <xdr:colOff>819150</xdr:colOff>
      <xdr:row>2</xdr:row>
      <xdr:rowOff>0</xdr:rowOff>
    </xdr:to>
    <xdr:sp macro="" textlink="">
      <xdr:nvSpPr>
        <xdr:cNvPr id="6" name="Line 2"/>
        <xdr:cNvSpPr>
          <a:spLocks noChangeShapeType="1"/>
        </xdr:cNvSpPr>
      </xdr:nvSpPr>
      <xdr:spPr>
        <a:xfrm>
          <a:off x="10725150" y="542925"/>
          <a:ext cx="809625" cy="190500"/>
        </a:xfrm>
        <a:prstGeom prst="line">
          <a:avLst/>
        </a:prstGeom>
        <a:noFill/>
        <a:ln w="9525">
          <a:solidFill>
            <a:srgbClr val="000000"/>
          </a:solidFill>
          <a:round/>
        </a:ln>
      </xdr:spPr>
    </xdr:sp>
    <xdr:clientData/>
  </xdr:twoCellAnchor>
  <xdr:twoCellAnchor>
    <xdr:from>
      <xdr:col>12</xdr:col>
      <xdr:colOff>10160</xdr:colOff>
      <xdr:row>1</xdr:row>
      <xdr:rowOff>9525</xdr:rowOff>
    </xdr:from>
    <xdr:to>
      <xdr:col>12</xdr:col>
      <xdr:colOff>790575</xdr:colOff>
      <xdr:row>3</xdr:row>
      <xdr:rowOff>0</xdr:rowOff>
    </xdr:to>
    <xdr:sp macro="" textlink="">
      <xdr:nvSpPr>
        <xdr:cNvPr id="7" name="Line 3"/>
        <xdr:cNvSpPr>
          <a:spLocks noChangeShapeType="1"/>
        </xdr:cNvSpPr>
      </xdr:nvSpPr>
      <xdr:spPr>
        <a:xfrm>
          <a:off x="10725150" y="542925"/>
          <a:ext cx="781050" cy="390525"/>
        </a:xfrm>
        <a:prstGeom prst="line">
          <a:avLst/>
        </a:prstGeom>
        <a:noFill/>
        <a:ln w="9525">
          <a:solidFill>
            <a:srgbClr val="000000"/>
          </a:solidFill>
          <a:rou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819150</xdr:colOff>
      <xdr:row>2</xdr:row>
      <xdr:rowOff>0</xdr:rowOff>
    </xdr:from>
    <xdr:to>
      <xdr:col>1</xdr:col>
      <xdr:colOff>0</xdr:colOff>
      <xdr:row>2</xdr:row>
      <xdr:rowOff>0</xdr:rowOff>
    </xdr:to>
    <xdr:sp macro="" textlink="">
      <xdr:nvSpPr>
        <xdr:cNvPr id="2" name="Line 4"/>
        <xdr:cNvSpPr>
          <a:spLocks noChangeShapeType="1"/>
        </xdr:cNvSpPr>
      </xdr:nvSpPr>
      <xdr:spPr>
        <a:xfrm>
          <a:off x="819150" y="733425"/>
          <a:ext cx="904875" cy="0"/>
        </a:xfrm>
        <a:prstGeom prst="line">
          <a:avLst/>
        </a:prstGeom>
        <a:noFill/>
        <a:ln w="9525">
          <a:solidFill>
            <a:srgbClr val="000000"/>
          </a:solidFill>
          <a:round/>
        </a:ln>
      </xdr:spPr>
    </xdr:sp>
    <xdr:clientData/>
  </xdr:twoCellAnchor>
  <xdr:twoCellAnchor>
    <xdr:from>
      <xdr:col>0</xdr:col>
      <xdr:colOff>10160</xdr:colOff>
      <xdr:row>1</xdr:row>
      <xdr:rowOff>9525</xdr:rowOff>
    </xdr:from>
    <xdr:to>
      <xdr:col>0</xdr:col>
      <xdr:colOff>819150</xdr:colOff>
      <xdr:row>2</xdr:row>
      <xdr:rowOff>0</xdr:rowOff>
    </xdr:to>
    <xdr:sp macro="" textlink="">
      <xdr:nvSpPr>
        <xdr:cNvPr id="3" name="Line 6"/>
        <xdr:cNvSpPr>
          <a:spLocks noChangeShapeType="1"/>
        </xdr:cNvSpPr>
      </xdr:nvSpPr>
      <xdr:spPr>
        <a:xfrm>
          <a:off x="9525" y="542925"/>
          <a:ext cx="809625" cy="190500"/>
        </a:xfrm>
        <a:prstGeom prst="line">
          <a:avLst/>
        </a:prstGeom>
        <a:noFill/>
        <a:ln w="9525">
          <a:solidFill>
            <a:srgbClr val="000000"/>
          </a:solidFill>
          <a:round/>
        </a:ln>
      </xdr:spPr>
    </xdr:sp>
    <xdr:clientData/>
  </xdr:twoCellAnchor>
  <xdr:twoCellAnchor>
    <xdr:from>
      <xdr:col>0</xdr:col>
      <xdr:colOff>10160</xdr:colOff>
      <xdr:row>1</xdr:row>
      <xdr:rowOff>9525</xdr:rowOff>
    </xdr:from>
    <xdr:to>
      <xdr:col>0</xdr:col>
      <xdr:colOff>790575</xdr:colOff>
      <xdr:row>3</xdr:row>
      <xdr:rowOff>0</xdr:rowOff>
    </xdr:to>
    <xdr:sp macro="" textlink="">
      <xdr:nvSpPr>
        <xdr:cNvPr id="4" name="Line 7"/>
        <xdr:cNvSpPr>
          <a:spLocks noChangeShapeType="1"/>
        </xdr:cNvSpPr>
      </xdr:nvSpPr>
      <xdr:spPr>
        <a:xfrm>
          <a:off x="9525" y="542925"/>
          <a:ext cx="781050" cy="390525"/>
        </a:xfrm>
        <a:prstGeom prst="line">
          <a:avLst/>
        </a:prstGeom>
        <a:noFill/>
        <a:ln w="9525">
          <a:solidFill>
            <a:srgbClr val="000000"/>
          </a:solidFill>
          <a:round/>
        </a:ln>
      </xdr:spPr>
    </xdr:sp>
    <xdr:clientData/>
  </xdr:twoCellAnchor>
  <xdr:twoCellAnchor>
    <xdr:from>
      <xdr:col>12</xdr:col>
      <xdr:colOff>819150</xdr:colOff>
      <xdr:row>2</xdr:row>
      <xdr:rowOff>0</xdr:rowOff>
    </xdr:from>
    <xdr:to>
      <xdr:col>13</xdr:col>
      <xdr:colOff>0</xdr:colOff>
      <xdr:row>2</xdr:row>
      <xdr:rowOff>0</xdr:rowOff>
    </xdr:to>
    <xdr:sp macro="" textlink="">
      <xdr:nvSpPr>
        <xdr:cNvPr id="5" name="Line 4"/>
        <xdr:cNvSpPr>
          <a:spLocks noChangeShapeType="1"/>
        </xdr:cNvSpPr>
      </xdr:nvSpPr>
      <xdr:spPr>
        <a:xfrm>
          <a:off x="11534775" y="733425"/>
          <a:ext cx="904875" cy="0"/>
        </a:xfrm>
        <a:prstGeom prst="line">
          <a:avLst/>
        </a:prstGeom>
        <a:noFill/>
        <a:ln w="9525">
          <a:solidFill>
            <a:srgbClr val="000000"/>
          </a:solidFill>
          <a:round/>
        </a:ln>
      </xdr:spPr>
    </xdr:sp>
    <xdr:clientData/>
  </xdr:twoCellAnchor>
  <xdr:twoCellAnchor>
    <xdr:from>
      <xdr:col>12</xdr:col>
      <xdr:colOff>10160</xdr:colOff>
      <xdr:row>1</xdr:row>
      <xdr:rowOff>9525</xdr:rowOff>
    </xdr:from>
    <xdr:to>
      <xdr:col>12</xdr:col>
      <xdr:colOff>819150</xdr:colOff>
      <xdr:row>2</xdr:row>
      <xdr:rowOff>0</xdr:rowOff>
    </xdr:to>
    <xdr:sp macro="" textlink="">
      <xdr:nvSpPr>
        <xdr:cNvPr id="6" name="Line 6"/>
        <xdr:cNvSpPr>
          <a:spLocks noChangeShapeType="1"/>
        </xdr:cNvSpPr>
      </xdr:nvSpPr>
      <xdr:spPr>
        <a:xfrm>
          <a:off x="10725150" y="542925"/>
          <a:ext cx="809625" cy="190500"/>
        </a:xfrm>
        <a:prstGeom prst="line">
          <a:avLst/>
        </a:prstGeom>
        <a:noFill/>
        <a:ln w="9525">
          <a:solidFill>
            <a:srgbClr val="000000"/>
          </a:solidFill>
          <a:round/>
        </a:ln>
      </xdr:spPr>
    </xdr:sp>
    <xdr:clientData/>
  </xdr:twoCellAnchor>
  <xdr:twoCellAnchor>
    <xdr:from>
      <xdr:col>12</xdr:col>
      <xdr:colOff>10160</xdr:colOff>
      <xdr:row>1</xdr:row>
      <xdr:rowOff>9525</xdr:rowOff>
    </xdr:from>
    <xdr:to>
      <xdr:col>12</xdr:col>
      <xdr:colOff>790575</xdr:colOff>
      <xdr:row>3</xdr:row>
      <xdr:rowOff>0</xdr:rowOff>
    </xdr:to>
    <xdr:sp macro="" textlink="">
      <xdr:nvSpPr>
        <xdr:cNvPr id="7" name="Line 7"/>
        <xdr:cNvSpPr>
          <a:spLocks noChangeShapeType="1"/>
        </xdr:cNvSpPr>
      </xdr:nvSpPr>
      <xdr:spPr>
        <a:xfrm>
          <a:off x="10725150" y="542925"/>
          <a:ext cx="781050" cy="390525"/>
        </a:xfrm>
        <a:prstGeom prst="line">
          <a:avLst/>
        </a:prstGeom>
        <a:noFill/>
        <a:ln w="9525">
          <a:solidFill>
            <a:srgbClr val="000000"/>
          </a:solidFill>
          <a:rou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819785</xdr:colOff>
      <xdr:row>2</xdr:row>
      <xdr:rowOff>0</xdr:rowOff>
    </xdr:from>
    <xdr:to>
      <xdr:col>1</xdr:col>
      <xdr:colOff>0</xdr:colOff>
      <xdr:row>2</xdr:row>
      <xdr:rowOff>0</xdr:rowOff>
    </xdr:to>
    <xdr:sp macro="" textlink="">
      <xdr:nvSpPr>
        <xdr:cNvPr id="2" name="Line 4"/>
        <xdr:cNvSpPr>
          <a:spLocks noChangeShapeType="1"/>
        </xdr:cNvSpPr>
      </xdr:nvSpPr>
      <xdr:spPr>
        <a:xfrm>
          <a:off x="819150" y="733425"/>
          <a:ext cx="828675" cy="0"/>
        </a:xfrm>
        <a:prstGeom prst="line">
          <a:avLst/>
        </a:prstGeom>
        <a:noFill/>
        <a:ln w="9525">
          <a:solidFill>
            <a:srgbClr val="000000"/>
          </a:solidFill>
          <a:round/>
        </a:ln>
      </xdr:spPr>
    </xdr:sp>
    <xdr:clientData/>
  </xdr:twoCellAnchor>
  <xdr:twoCellAnchor>
    <xdr:from>
      <xdr:col>0</xdr:col>
      <xdr:colOff>9525</xdr:colOff>
      <xdr:row>1</xdr:row>
      <xdr:rowOff>9525</xdr:rowOff>
    </xdr:from>
    <xdr:to>
      <xdr:col>0</xdr:col>
      <xdr:colOff>819785</xdr:colOff>
      <xdr:row>2</xdr:row>
      <xdr:rowOff>0</xdr:rowOff>
    </xdr:to>
    <xdr:sp macro="" textlink="">
      <xdr:nvSpPr>
        <xdr:cNvPr id="3" name="Line 6"/>
        <xdr:cNvSpPr>
          <a:spLocks noChangeShapeType="1"/>
        </xdr:cNvSpPr>
      </xdr:nvSpPr>
      <xdr:spPr>
        <a:xfrm>
          <a:off x="9525" y="542925"/>
          <a:ext cx="809625" cy="190500"/>
        </a:xfrm>
        <a:prstGeom prst="line">
          <a:avLst/>
        </a:prstGeom>
        <a:noFill/>
        <a:ln w="9525">
          <a:solidFill>
            <a:srgbClr val="000000"/>
          </a:solidFill>
          <a:round/>
        </a:ln>
      </xdr:spPr>
    </xdr:sp>
    <xdr:clientData/>
  </xdr:twoCellAnchor>
  <xdr:twoCellAnchor>
    <xdr:from>
      <xdr:col>0</xdr:col>
      <xdr:colOff>9525</xdr:colOff>
      <xdr:row>1</xdr:row>
      <xdr:rowOff>9525</xdr:rowOff>
    </xdr:from>
    <xdr:to>
      <xdr:col>0</xdr:col>
      <xdr:colOff>790575</xdr:colOff>
      <xdr:row>3</xdr:row>
      <xdr:rowOff>0</xdr:rowOff>
    </xdr:to>
    <xdr:sp macro="" textlink="">
      <xdr:nvSpPr>
        <xdr:cNvPr id="4" name="Line 7"/>
        <xdr:cNvSpPr>
          <a:spLocks noChangeShapeType="1"/>
        </xdr:cNvSpPr>
      </xdr:nvSpPr>
      <xdr:spPr>
        <a:xfrm>
          <a:off x="9525" y="542925"/>
          <a:ext cx="781050" cy="390525"/>
        </a:xfrm>
        <a:prstGeom prst="line">
          <a:avLst/>
        </a:prstGeom>
        <a:noFill/>
        <a:ln w="9525">
          <a:solidFill>
            <a:srgbClr val="000000"/>
          </a:solidFill>
          <a:rou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tabSelected="1" view="pageBreakPreview" zoomScale="55" zoomScaleNormal="40" zoomScaleSheetLayoutView="55" workbookViewId="0">
      <selection sqref="A1:XFD1048576"/>
    </sheetView>
  </sheetViews>
  <sheetFormatPr defaultRowHeight="21"/>
  <cols>
    <col min="1" max="1" width="1.625" style="276" customWidth="1"/>
    <col min="2" max="2" width="6.125" style="276" customWidth="1"/>
    <col min="3" max="3" width="5.625" style="276" customWidth="1"/>
    <col min="4" max="4" width="21.375" style="276" customWidth="1"/>
    <col min="5" max="5" width="8.5" style="276" customWidth="1"/>
    <col min="6" max="6" width="16" style="276" customWidth="1"/>
    <col min="7" max="7" width="7.625" style="276" customWidth="1"/>
    <col min="8" max="8" width="16.125" style="276" customWidth="1"/>
    <col min="9" max="9" width="9.25" style="276" customWidth="1"/>
    <col min="10" max="10" width="2.75" style="276" customWidth="1"/>
    <col min="11" max="11" width="17.625" style="276" customWidth="1"/>
    <col min="12" max="12" width="3.25" style="276" customWidth="1"/>
    <col min="13" max="13" width="10.5" style="276" customWidth="1"/>
    <col min="14" max="15" width="16.875" style="276" customWidth="1"/>
    <col min="16" max="16" width="7.125" style="276" customWidth="1"/>
    <col min="17" max="17" width="1.625" style="276" customWidth="1"/>
    <col min="18" max="18" width="3.625" style="276" customWidth="1"/>
    <col min="19" max="19" width="9" style="276"/>
    <col min="20" max="256" width="9" style="348"/>
    <col min="257" max="257" width="1.625" style="348" customWidth="1"/>
    <col min="258" max="258" width="6.125" style="348" customWidth="1"/>
    <col min="259" max="259" width="5.625" style="348" customWidth="1"/>
    <col min="260" max="260" width="21.375" style="348" customWidth="1"/>
    <col min="261" max="261" width="8.5" style="348" customWidth="1"/>
    <col min="262" max="262" width="30.625" style="348" customWidth="1"/>
    <col min="263" max="263" width="7.625" style="348" customWidth="1"/>
    <col min="264" max="264" width="16.125" style="348" customWidth="1"/>
    <col min="265" max="265" width="8.25" style="348" customWidth="1"/>
    <col min="266" max="266" width="2.75" style="348" customWidth="1"/>
    <col min="267" max="267" width="17.625" style="348" customWidth="1"/>
    <col min="268" max="268" width="3.25" style="348" customWidth="1"/>
    <col min="269" max="269" width="8" style="348" customWidth="1"/>
    <col min="270" max="270" width="10" style="348" customWidth="1"/>
    <col min="271" max="271" width="14" style="348" customWidth="1"/>
    <col min="272" max="272" width="7.125" style="348" customWidth="1"/>
    <col min="273" max="273" width="1.625" style="348" customWidth="1"/>
    <col min="274" max="274" width="3.625" style="348" customWidth="1"/>
    <col min="275" max="512" width="9" style="348"/>
    <col min="513" max="513" width="1.625" style="348" customWidth="1"/>
    <col min="514" max="514" width="6.125" style="348" customWidth="1"/>
    <col min="515" max="515" width="5.625" style="348" customWidth="1"/>
    <col min="516" max="516" width="21.375" style="348" customWidth="1"/>
    <col min="517" max="517" width="8.5" style="348" customWidth="1"/>
    <col min="518" max="518" width="30.625" style="348" customWidth="1"/>
    <col min="519" max="519" width="7.625" style="348" customWidth="1"/>
    <col min="520" max="520" width="16.125" style="348" customWidth="1"/>
    <col min="521" max="521" width="8.25" style="348" customWidth="1"/>
    <col min="522" max="522" width="2.75" style="348" customWidth="1"/>
    <col min="523" max="523" width="17.625" style="348" customWidth="1"/>
    <col min="524" max="524" width="3.25" style="348" customWidth="1"/>
    <col min="525" max="525" width="8" style="348" customWidth="1"/>
    <col min="526" max="526" width="10" style="348" customWidth="1"/>
    <col min="527" max="527" width="14" style="348" customWidth="1"/>
    <col min="528" max="528" width="7.125" style="348" customWidth="1"/>
    <col min="529" max="529" width="1.625" style="348" customWidth="1"/>
    <col min="530" max="530" width="3.625" style="348" customWidth="1"/>
    <col min="531" max="768" width="9" style="348"/>
    <col min="769" max="769" width="1.625" style="348" customWidth="1"/>
    <col min="770" max="770" width="6.125" style="348" customWidth="1"/>
    <col min="771" max="771" width="5.625" style="348" customWidth="1"/>
    <col min="772" max="772" width="21.375" style="348" customWidth="1"/>
    <col min="773" max="773" width="8.5" style="348" customWidth="1"/>
    <col min="774" max="774" width="30.625" style="348" customWidth="1"/>
    <col min="775" max="775" width="7.625" style="348" customWidth="1"/>
    <col min="776" max="776" width="16.125" style="348" customWidth="1"/>
    <col min="777" max="777" width="8.25" style="348" customWidth="1"/>
    <col min="778" max="778" width="2.75" style="348" customWidth="1"/>
    <col min="779" max="779" width="17.625" style="348" customWidth="1"/>
    <col min="780" max="780" width="3.25" style="348" customWidth="1"/>
    <col min="781" max="781" width="8" style="348" customWidth="1"/>
    <col min="782" max="782" width="10" style="348" customWidth="1"/>
    <col min="783" max="783" width="14" style="348" customWidth="1"/>
    <col min="784" max="784" width="7.125" style="348" customWidth="1"/>
    <col min="785" max="785" width="1.625" style="348" customWidth="1"/>
    <col min="786" max="786" width="3.625" style="348" customWidth="1"/>
    <col min="787" max="1024" width="9" style="348"/>
    <col min="1025" max="1025" width="1.625" style="348" customWidth="1"/>
    <col min="1026" max="1026" width="6.125" style="348" customWidth="1"/>
    <col min="1027" max="1027" width="5.625" style="348" customWidth="1"/>
    <col min="1028" max="1028" width="21.375" style="348" customWidth="1"/>
    <col min="1029" max="1029" width="8.5" style="348" customWidth="1"/>
    <col min="1030" max="1030" width="30.625" style="348" customWidth="1"/>
    <col min="1031" max="1031" width="7.625" style="348" customWidth="1"/>
    <col min="1032" max="1032" width="16.125" style="348" customWidth="1"/>
    <col min="1033" max="1033" width="8.25" style="348" customWidth="1"/>
    <col min="1034" max="1034" width="2.75" style="348" customWidth="1"/>
    <col min="1035" max="1035" width="17.625" style="348" customWidth="1"/>
    <col min="1036" max="1036" width="3.25" style="348" customWidth="1"/>
    <col min="1037" max="1037" width="8" style="348" customWidth="1"/>
    <col min="1038" max="1038" width="10" style="348" customWidth="1"/>
    <col min="1039" max="1039" width="14" style="348" customWidth="1"/>
    <col min="1040" max="1040" width="7.125" style="348" customWidth="1"/>
    <col min="1041" max="1041" width="1.625" style="348" customWidth="1"/>
    <col min="1042" max="1042" width="3.625" style="348" customWidth="1"/>
    <col min="1043" max="1280" width="9" style="348"/>
    <col min="1281" max="1281" width="1.625" style="348" customWidth="1"/>
    <col min="1282" max="1282" width="6.125" style="348" customWidth="1"/>
    <col min="1283" max="1283" width="5.625" style="348" customWidth="1"/>
    <col min="1284" max="1284" width="21.375" style="348" customWidth="1"/>
    <col min="1285" max="1285" width="8.5" style="348" customWidth="1"/>
    <col min="1286" max="1286" width="30.625" style="348" customWidth="1"/>
    <col min="1287" max="1287" width="7.625" style="348" customWidth="1"/>
    <col min="1288" max="1288" width="16.125" style="348" customWidth="1"/>
    <col min="1289" max="1289" width="8.25" style="348" customWidth="1"/>
    <col min="1290" max="1290" width="2.75" style="348" customWidth="1"/>
    <col min="1291" max="1291" width="17.625" style="348" customWidth="1"/>
    <col min="1292" max="1292" width="3.25" style="348" customWidth="1"/>
    <col min="1293" max="1293" width="8" style="348" customWidth="1"/>
    <col min="1294" max="1294" width="10" style="348" customWidth="1"/>
    <col min="1295" max="1295" width="14" style="348" customWidth="1"/>
    <col min="1296" max="1296" width="7.125" style="348" customWidth="1"/>
    <col min="1297" max="1297" width="1.625" style="348" customWidth="1"/>
    <col min="1298" max="1298" width="3.625" style="348" customWidth="1"/>
    <col min="1299" max="1536" width="9" style="348"/>
    <col min="1537" max="1537" width="1.625" style="348" customWidth="1"/>
    <col min="1538" max="1538" width="6.125" style="348" customWidth="1"/>
    <col min="1539" max="1539" width="5.625" style="348" customWidth="1"/>
    <col min="1540" max="1540" width="21.375" style="348" customWidth="1"/>
    <col min="1541" max="1541" width="8.5" style="348" customWidth="1"/>
    <col min="1542" max="1542" width="30.625" style="348" customWidth="1"/>
    <col min="1543" max="1543" width="7.625" style="348" customWidth="1"/>
    <col min="1544" max="1544" width="16.125" style="348" customWidth="1"/>
    <col min="1545" max="1545" width="8.25" style="348" customWidth="1"/>
    <col min="1546" max="1546" width="2.75" style="348" customWidth="1"/>
    <col min="1547" max="1547" width="17.625" style="348" customWidth="1"/>
    <col min="1548" max="1548" width="3.25" style="348" customWidth="1"/>
    <col min="1549" max="1549" width="8" style="348" customWidth="1"/>
    <col min="1550" max="1550" width="10" style="348" customWidth="1"/>
    <col min="1551" max="1551" width="14" style="348" customWidth="1"/>
    <col min="1552" max="1552" width="7.125" style="348" customWidth="1"/>
    <col min="1553" max="1553" width="1.625" style="348" customWidth="1"/>
    <col min="1554" max="1554" width="3.625" style="348" customWidth="1"/>
    <col min="1555" max="1792" width="9" style="348"/>
    <col min="1793" max="1793" width="1.625" style="348" customWidth="1"/>
    <col min="1794" max="1794" width="6.125" style="348" customWidth="1"/>
    <col min="1795" max="1795" width="5.625" style="348" customWidth="1"/>
    <col min="1796" max="1796" width="21.375" style="348" customWidth="1"/>
    <col min="1797" max="1797" width="8.5" style="348" customWidth="1"/>
    <col min="1798" max="1798" width="30.625" style="348" customWidth="1"/>
    <col min="1799" max="1799" width="7.625" style="348" customWidth="1"/>
    <col min="1800" max="1800" width="16.125" style="348" customWidth="1"/>
    <col min="1801" max="1801" width="8.25" style="348" customWidth="1"/>
    <col min="1802" max="1802" width="2.75" style="348" customWidth="1"/>
    <col min="1803" max="1803" width="17.625" style="348" customWidth="1"/>
    <col min="1804" max="1804" width="3.25" style="348" customWidth="1"/>
    <col min="1805" max="1805" width="8" style="348" customWidth="1"/>
    <col min="1806" max="1806" width="10" style="348" customWidth="1"/>
    <col min="1807" max="1807" width="14" style="348" customWidth="1"/>
    <col min="1808" max="1808" width="7.125" style="348" customWidth="1"/>
    <col min="1809" max="1809" width="1.625" style="348" customWidth="1"/>
    <col min="1810" max="1810" width="3.625" style="348" customWidth="1"/>
    <col min="1811" max="2048" width="9" style="348"/>
    <col min="2049" max="2049" width="1.625" style="348" customWidth="1"/>
    <col min="2050" max="2050" width="6.125" style="348" customWidth="1"/>
    <col min="2051" max="2051" width="5.625" style="348" customWidth="1"/>
    <col min="2052" max="2052" width="21.375" style="348" customWidth="1"/>
    <col min="2053" max="2053" width="8.5" style="348" customWidth="1"/>
    <col min="2054" max="2054" width="30.625" style="348" customWidth="1"/>
    <col min="2055" max="2055" width="7.625" style="348" customWidth="1"/>
    <col min="2056" max="2056" width="16.125" style="348" customWidth="1"/>
    <col min="2057" max="2057" width="8.25" style="348" customWidth="1"/>
    <col min="2058" max="2058" width="2.75" style="348" customWidth="1"/>
    <col min="2059" max="2059" width="17.625" style="348" customWidth="1"/>
    <col min="2060" max="2060" width="3.25" style="348" customWidth="1"/>
    <col min="2061" max="2061" width="8" style="348" customWidth="1"/>
    <col min="2062" max="2062" width="10" style="348" customWidth="1"/>
    <col min="2063" max="2063" width="14" style="348" customWidth="1"/>
    <col min="2064" max="2064" width="7.125" style="348" customWidth="1"/>
    <col min="2065" max="2065" width="1.625" style="348" customWidth="1"/>
    <col min="2066" max="2066" width="3.625" style="348" customWidth="1"/>
    <col min="2067" max="2304" width="9" style="348"/>
    <col min="2305" max="2305" width="1.625" style="348" customWidth="1"/>
    <col min="2306" max="2306" width="6.125" style="348" customWidth="1"/>
    <col min="2307" max="2307" width="5.625" style="348" customWidth="1"/>
    <col min="2308" max="2308" width="21.375" style="348" customWidth="1"/>
    <col min="2309" max="2309" width="8.5" style="348" customWidth="1"/>
    <col min="2310" max="2310" width="30.625" style="348" customWidth="1"/>
    <col min="2311" max="2311" width="7.625" style="348" customWidth="1"/>
    <col min="2312" max="2312" width="16.125" style="348" customWidth="1"/>
    <col min="2313" max="2313" width="8.25" style="348" customWidth="1"/>
    <col min="2314" max="2314" width="2.75" style="348" customWidth="1"/>
    <col min="2315" max="2315" width="17.625" style="348" customWidth="1"/>
    <col min="2316" max="2316" width="3.25" style="348" customWidth="1"/>
    <col min="2317" max="2317" width="8" style="348" customWidth="1"/>
    <col min="2318" max="2318" width="10" style="348" customWidth="1"/>
    <col min="2319" max="2319" width="14" style="348" customWidth="1"/>
    <col min="2320" max="2320" width="7.125" style="348" customWidth="1"/>
    <col min="2321" max="2321" width="1.625" style="348" customWidth="1"/>
    <col min="2322" max="2322" width="3.625" style="348" customWidth="1"/>
    <col min="2323" max="2560" width="9" style="348"/>
    <col min="2561" max="2561" width="1.625" style="348" customWidth="1"/>
    <col min="2562" max="2562" width="6.125" style="348" customWidth="1"/>
    <col min="2563" max="2563" width="5.625" style="348" customWidth="1"/>
    <col min="2564" max="2564" width="21.375" style="348" customWidth="1"/>
    <col min="2565" max="2565" width="8.5" style="348" customWidth="1"/>
    <col min="2566" max="2566" width="30.625" style="348" customWidth="1"/>
    <col min="2567" max="2567" width="7.625" style="348" customWidth="1"/>
    <col min="2568" max="2568" width="16.125" style="348" customWidth="1"/>
    <col min="2569" max="2569" width="8.25" style="348" customWidth="1"/>
    <col min="2570" max="2570" width="2.75" style="348" customWidth="1"/>
    <col min="2571" max="2571" width="17.625" style="348" customWidth="1"/>
    <col min="2572" max="2572" width="3.25" style="348" customWidth="1"/>
    <col min="2573" max="2573" width="8" style="348" customWidth="1"/>
    <col min="2574" max="2574" width="10" style="348" customWidth="1"/>
    <col min="2575" max="2575" width="14" style="348" customWidth="1"/>
    <col min="2576" max="2576" width="7.125" style="348" customWidth="1"/>
    <col min="2577" max="2577" width="1.625" style="348" customWidth="1"/>
    <col min="2578" max="2578" width="3.625" style="348" customWidth="1"/>
    <col min="2579" max="2816" width="9" style="348"/>
    <col min="2817" max="2817" width="1.625" style="348" customWidth="1"/>
    <col min="2818" max="2818" width="6.125" style="348" customWidth="1"/>
    <col min="2819" max="2819" width="5.625" style="348" customWidth="1"/>
    <col min="2820" max="2820" width="21.375" style="348" customWidth="1"/>
    <col min="2821" max="2821" width="8.5" style="348" customWidth="1"/>
    <col min="2822" max="2822" width="30.625" style="348" customWidth="1"/>
    <col min="2823" max="2823" width="7.625" style="348" customWidth="1"/>
    <col min="2824" max="2824" width="16.125" style="348" customWidth="1"/>
    <col min="2825" max="2825" width="8.25" style="348" customWidth="1"/>
    <col min="2826" max="2826" width="2.75" style="348" customWidth="1"/>
    <col min="2827" max="2827" width="17.625" style="348" customWidth="1"/>
    <col min="2828" max="2828" width="3.25" style="348" customWidth="1"/>
    <col min="2829" max="2829" width="8" style="348" customWidth="1"/>
    <col min="2830" max="2830" width="10" style="348" customWidth="1"/>
    <col min="2831" max="2831" width="14" style="348" customWidth="1"/>
    <col min="2832" max="2832" width="7.125" style="348" customWidth="1"/>
    <col min="2833" max="2833" width="1.625" style="348" customWidth="1"/>
    <col min="2834" max="2834" width="3.625" style="348" customWidth="1"/>
    <col min="2835" max="3072" width="9" style="348"/>
    <col min="3073" max="3073" width="1.625" style="348" customWidth="1"/>
    <col min="3074" max="3074" width="6.125" style="348" customWidth="1"/>
    <col min="3075" max="3075" width="5.625" style="348" customWidth="1"/>
    <col min="3076" max="3076" width="21.375" style="348" customWidth="1"/>
    <col min="3077" max="3077" width="8.5" style="348" customWidth="1"/>
    <col min="3078" max="3078" width="30.625" style="348" customWidth="1"/>
    <col min="3079" max="3079" width="7.625" style="348" customWidth="1"/>
    <col min="3080" max="3080" width="16.125" style="348" customWidth="1"/>
    <col min="3081" max="3081" width="8.25" style="348" customWidth="1"/>
    <col min="3082" max="3082" width="2.75" style="348" customWidth="1"/>
    <col min="3083" max="3083" width="17.625" style="348" customWidth="1"/>
    <col min="3084" max="3084" width="3.25" style="348" customWidth="1"/>
    <col min="3085" max="3085" width="8" style="348" customWidth="1"/>
    <col min="3086" max="3086" width="10" style="348" customWidth="1"/>
    <col min="3087" max="3087" width="14" style="348" customWidth="1"/>
    <col min="3088" max="3088" width="7.125" style="348" customWidth="1"/>
    <col min="3089" max="3089" width="1.625" style="348" customWidth="1"/>
    <col min="3090" max="3090" width="3.625" style="348" customWidth="1"/>
    <col min="3091" max="3328" width="9" style="348"/>
    <col min="3329" max="3329" width="1.625" style="348" customWidth="1"/>
    <col min="3330" max="3330" width="6.125" style="348" customWidth="1"/>
    <col min="3331" max="3331" width="5.625" style="348" customWidth="1"/>
    <col min="3332" max="3332" width="21.375" style="348" customWidth="1"/>
    <col min="3333" max="3333" width="8.5" style="348" customWidth="1"/>
    <col min="3334" max="3334" width="30.625" style="348" customWidth="1"/>
    <col min="3335" max="3335" width="7.625" style="348" customWidth="1"/>
    <col min="3336" max="3336" width="16.125" style="348" customWidth="1"/>
    <col min="3337" max="3337" width="8.25" style="348" customWidth="1"/>
    <col min="3338" max="3338" width="2.75" style="348" customWidth="1"/>
    <col min="3339" max="3339" width="17.625" style="348" customWidth="1"/>
    <col min="3340" max="3340" width="3.25" style="348" customWidth="1"/>
    <col min="3341" max="3341" width="8" style="348" customWidth="1"/>
    <col min="3342" max="3342" width="10" style="348" customWidth="1"/>
    <col min="3343" max="3343" width="14" style="348" customWidth="1"/>
    <col min="3344" max="3344" width="7.125" style="348" customWidth="1"/>
    <col min="3345" max="3345" width="1.625" style="348" customWidth="1"/>
    <col min="3346" max="3346" width="3.625" style="348" customWidth="1"/>
    <col min="3347" max="3584" width="9" style="348"/>
    <col min="3585" max="3585" width="1.625" style="348" customWidth="1"/>
    <col min="3586" max="3586" width="6.125" style="348" customWidth="1"/>
    <col min="3587" max="3587" width="5.625" style="348" customWidth="1"/>
    <col min="3588" max="3588" width="21.375" style="348" customWidth="1"/>
    <col min="3589" max="3589" width="8.5" style="348" customWidth="1"/>
    <col min="3590" max="3590" width="30.625" style="348" customWidth="1"/>
    <col min="3591" max="3591" width="7.625" style="348" customWidth="1"/>
    <col min="3592" max="3592" width="16.125" style="348" customWidth="1"/>
    <col min="3593" max="3593" width="8.25" style="348" customWidth="1"/>
    <col min="3594" max="3594" width="2.75" style="348" customWidth="1"/>
    <col min="3595" max="3595" width="17.625" style="348" customWidth="1"/>
    <col min="3596" max="3596" width="3.25" style="348" customWidth="1"/>
    <col min="3597" max="3597" width="8" style="348" customWidth="1"/>
    <col min="3598" max="3598" width="10" style="348" customWidth="1"/>
    <col min="3599" max="3599" width="14" style="348" customWidth="1"/>
    <col min="3600" max="3600" width="7.125" style="348" customWidth="1"/>
    <col min="3601" max="3601" width="1.625" style="348" customWidth="1"/>
    <col min="3602" max="3602" width="3.625" style="348" customWidth="1"/>
    <col min="3603" max="3840" width="9" style="348"/>
    <col min="3841" max="3841" width="1.625" style="348" customWidth="1"/>
    <col min="3842" max="3842" width="6.125" style="348" customWidth="1"/>
    <col min="3843" max="3843" width="5.625" style="348" customWidth="1"/>
    <col min="3844" max="3844" width="21.375" style="348" customWidth="1"/>
    <col min="3845" max="3845" width="8.5" style="348" customWidth="1"/>
    <col min="3846" max="3846" width="30.625" style="348" customWidth="1"/>
    <col min="3847" max="3847" width="7.625" style="348" customWidth="1"/>
    <col min="3848" max="3848" width="16.125" style="348" customWidth="1"/>
    <col min="3849" max="3849" width="8.25" style="348" customWidth="1"/>
    <col min="3850" max="3850" width="2.75" style="348" customWidth="1"/>
    <col min="3851" max="3851" width="17.625" style="348" customWidth="1"/>
    <col min="3852" max="3852" width="3.25" style="348" customWidth="1"/>
    <col min="3853" max="3853" width="8" style="348" customWidth="1"/>
    <col min="3854" max="3854" width="10" style="348" customWidth="1"/>
    <col min="3855" max="3855" width="14" style="348" customWidth="1"/>
    <col min="3856" max="3856" width="7.125" style="348" customWidth="1"/>
    <col min="3857" max="3857" width="1.625" style="348" customWidth="1"/>
    <col min="3858" max="3858" width="3.625" style="348" customWidth="1"/>
    <col min="3859" max="4096" width="9" style="348"/>
    <col min="4097" max="4097" width="1.625" style="348" customWidth="1"/>
    <col min="4098" max="4098" width="6.125" style="348" customWidth="1"/>
    <col min="4099" max="4099" width="5.625" style="348" customWidth="1"/>
    <col min="4100" max="4100" width="21.375" style="348" customWidth="1"/>
    <col min="4101" max="4101" width="8.5" style="348" customWidth="1"/>
    <col min="4102" max="4102" width="30.625" style="348" customWidth="1"/>
    <col min="4103" max="4103" width="7.625" style="348" customWidth="1"/>
    <col min="4104" max="4104" width="16.125" style="348" customWidth="1"/>
    <col min="4105" max="4105" width="8.25" style="348" customWidth="1"/>
    <col min="4106" max="4106" width="2.75" style="348" customWidth="1"/>
    <col min="4107" max="4107" width="17.625" style="348" customWidth="1"/>
    <col min="4108" max="4108" width="3.25" style="348" customWidth="1"/>
    <col min="4109" max="4109" width="8" style="348" customWidth="1"/>
    <col min="4110" max="4110" width="10" style="348" customWidth="1"/>
    <col min="4111" max="4111" width="14" style="348" customWidth="1"/>
    <col min="4112" max="4112" width="7.125" style="348" customWidth="1"/>
    <col min="4113" max="4113" width="1.625" style="348" customWidth="1"/>
    <col min="4114" max="4114" width="3.625" style="348" customWidth="1"/>
    <col min="4115" max="4352" width="9" style="348"/>
    <col min="4353" max="4353" width="1.625" style="348" customWidth="1"/>
    <col min="4354" max="4354" width="6.125" style="348" customWidth="1"/>
    <col min="4355" max="4355" width="5.625" style="348" customWidth="1"/>
    <col min="4356" max="4356" width="21.375" style="348" customWidth="1"/>
    <col min="4357" max="4357" width="8.5" style="348" customWidth="1"/>
    <col min="4358" max="4358" width="30.625" style="348" customWidth="1"/>
    <col min="4359" max="4359" width="7.625" style="348" customWidth="1"/>
    <col min="4360" max="4360" width="16.125" style="348" customWidth="1"/>
    <col min="4361" max="4361" width="8.25" style="348" customWidth="1"/>
    <col min="4362" max="4362" width="2.75" style="348" customWidth="1"/>
    <col min="4363" max="4363" width="17.625" style="348" customWidth="1"/>
    <col min="4364" max="4364" width="3.25" style="348" customWidth="1"/>
    <col min="4365" max="4365" width="8" style="348" customWidth="1"/>
    <col min="4366" max="4366" width="10" style="348" customWidth="1"/>
    <col min="4367" max="4367" width="14" style="348" customWidth="1"/>
    <col min="4368" max="4368" width="7.125" style="348" customWidth="1"/>
    <col min="4369" max="4369" width="1.625" style="348" customWidth="1"/>
    <col min="4370" max="4370" width="3.625" style="348" customWidth="1"/>
    <col min="4371" max="4608" width="9" style="348"/>
    <col min="4609" max="4609" width="1.625" style="348" customWidth="1"/>
    <col min="4610" max="4610" width="6.125" style="348" customWidth="1"/>
    <col min="4611" max="4611" width="5.625" style="348" customWidth="1"/>
    <col min="4612" max="4612" width="21.375" style="348" customWidth="1"/>
    <col min="4613" max="4613" width="8.5" style="348" customWidth="1"/>
    <col min="4614" max="4614" width="30.625" style="348" customWidth="1"/>
    <col min="4615" max="4615" width="7.625" style="348" customWidth="1"/>
    <col min="4616" max="4616" width="16.125" style="348" customWidth="1"/>
    <col min="4617" max="4617" width="8.25" style="348" customWidth="1"/>
    <col min="4618" max="4618" width="2.75" style="348" customWidth="1"/>
    <col min="4619" max="4619" width="17.625" style="348" customWidth="1"/>
    <col min="4620" max="4620" width="3.25" style="348" customWidth="1"/>
    <col min="4621" max="4621" width="8" style="348" customWidth="1"/>
    <col min="4622" max="4622" width="10" style="348" customWidth="1"/>
    <col min="4623" max="4623" width="14" style="348" customWidth="1"/>
    <col min="4624" max="4624" width="7.125" style="348" customWidth="1"/>
    <col min="4625" max="4625" width="1.625" style="348" customWidth="1"/>
    <col min="4626" max="4626" width="3.625" style="348" customWidth="1"/>
    <col min="4627" max="4864" width="9" style="348"/>
    <col min="4865" max="4865" width="1.625" style="348" customWidth="1"/>
    <col min="4866" max="4866" width="6.125" style="348" customWidth="1"/>
    <col min="4867" max="4867" width="5.625" style="348" customWidth="1"/>
    <col min="4868" max="4868" width="21.375" style="348" customWidth="1"/>
    <col min="4869" max="4869" width="8.5" style="348" customWidth="1"/>
    <col min="4870" max="4870" width="30.625" style="348" customWidth="1"/>
    <col min="4871" max="4871" width="7.625" style="348" customWidth="1"/>
    <col min="4872" max="4872" width="16.125" style="348" customWidth="1"/>
    <col min="4873" max="4873" width="8.25" style="348" customWidth="1"/>
    <col min="4874" max="4874" width="2.75" style="348" customWidth="1"/>
    <col min="4875" max="4875" width="17.625" style="348" customWidth="1"/>
    <col min="4876" max="4876" width="3.25" style="348" customWidth="1"/>
    <col min="4877" max="4877" width="8" style="348" customWidth="1"/>
    <col min="4878" max="4878" width="10" style="348" customWidth="1"/>
    <col min="4879" max="4879" width="14" style="348" customWidth="1"/>
    <col min="4880" max="4880" width="7.125" style="348" customWidth="1"/>
    <col min="4881" max="4881" width="1.625" style="348" customWidth="1"/>
    <col min="4882" max="4882" width="3.625" style="348" customWidth="1"/>
    <col min="4883" max="5120" width="9" style="348"/>
    <col min="5121" max="5121" width="1.625" style="348" customWidth="1"/>
    <col min="5122" max="5122" width="6.125" style="348" customWidth="1"/>
    <col min="5123" max="5123" width="5.625" style="348" customWidth="1"/>
    <col min="5124" max="5124" width="21.375" style="348" customWidth="1"/>
    <col min="5125" max="5125" width="8.5" style="348" customWidth="1"/>
    <col min="5126" max="5126" width="30.625" style="348" customWidth="1"/>
    <col min="5127" max="5127" width="7.625" style="348" customWidth="1"/>
    <col min="5128" max="5128" width="16.125" style="348" customWidth="1"/>
    <col min="5129" max="5129" width="8.25" style="348" customWidth="1"/>
    <col min="5130" max="5130" width="2.75" style="348" customWidth="1"/>
    <col min="5131" max="5131" width="17.625" style="348" customWidth="1"/>
    <col min="5132" max="5132" width="3.25" style="348" customWidth="1"/>
    <col min="5133" max="5133" width="8" style="348" customWidth="1"/>
    <col min="5134" max="5134" width="10" style="348" customWidth="1"/>
    <col min="5135" max="5135" width="14" style="348" customWidth="1"/>
    <col min="5136" max="5136" width="7.125" style="348" customWidth="1"/>
    <col min="5137" max="5137" width="1.625" style="348" customWidth="1"/>
    <col min="5138" max="5138" width="3.625" style="348" customWidth="1"/>
    <col min="5139" max="5376" width="9" style="348"/>
    <col min="5377" max="5377" width="1.625" style="348" customWidth="1"/>
    <col min="5378" max="5378" width="6.125" style="348" customWidth="1"/>
    <col min="5379" max="5379" width="5.625" style="348" customWidth="1"/>
    <col min="5380" max="5380" width="21.375" style="348" customWidth="1"/>
    <col min="5381" max="5381" width="8.5" style="348" customWidth="1"/>
    <col min="5382" max="5382" width="30.625" style="348" customWidth="1"/>
    <col min="5383" max="5383" width="7.625" style="348" customWidth="1"/>
    <col min="5384" max="5384" width="16.125" style="348" customWidth="1"/>
    <col min="5385" max="5385" width="8.25" style="348" customWidth="1"/>
    <col min="5386" max="5386" width="2.75" style="348" customWidth="1"/>
    <col min="5387" max="5387" width="17.625" style="348" customWidth="1"/>
    <col min="5388" max="5388" width="3.25" style="348" customWidth="1"/>
    <col min="5389" max="5389" width="8" style="348" customWidth="1"/>
    <col min="5390" max="5390" width="10" style="348" customWidth="1"/>
    <col min="5391" max="5391" width="14" style="348" customWidth="1"/>
    <col min="5392" max="5392" width="7.125" style="348" customWidth="1"/>
    <col min="5393" max="5393" width="1.625" style="348" customWidth="1"/>
    <col min="5394" max="5394" width="3.625" style="348" customWidth="1"/>
    <col min="5395" max="5632" width="9" style="348"/>
    <col min="5633" max="5633" width="1.625" style="348" customWidth="1"/>
    <col min="5634" max="5634" width="6.125" style="348" customWidth="1"/>
    <col min="5635" max="5635" width="5.625" style="348" customWidth="1"/>
    <col min="5636" max="5636" width="21.375" style="348" customWidth="1"/>
    <col min="5637" max="5637" width="8.5" style="348" customWidth="1"/>
    <col min="5638" max="5638" width="30.625" style="348" customWidth="1"/>
    <col min="5639" max="5639" width="7.625" style="348" customWidth="1"/>
    <col min="5640" max="5640" width="16.125" style="348" customWidth="1"/>
    <col min="5641" max="5641" width="8.25" style="348" customWidth="1"/>
    <col min="5642" max="5642" width="2.75" style="348" customWidth="1"/>
    <col min="5643" max="5643" width="17.625" style="348" customWidth="1"/>
    <col min="5644" max="5644" width="3.25" style="348" customWidth="1"/>
    <col min="5645" max="5645" width="8" style="348" customWidth="1"/>
    <col min="5646" max="5646" width="10" style="348" customWidth="1"/>
    <col min="5647" max="5647" width="14" style="348" customWidth="1"/>
    <col min="5648" max="5648" width="7.125" style="348" customWidth="1"/>
    <col min="5649" max="5649" width="1.625" style="348" customWidth="1"/>
    <col min="5650" max="5650" width="3.625" style="348" customWidth="1"/>
    <col min="5651" max="5888" width="9" style="348"/>
    <col min="5889" max="5889" width="1.625" style="348" customWidth="1"/>
    <col min="5890" max="5890" width="6.125" style="348" customWidth="1"/>
    <col min="5891" max="5891" width="5.625" style="348" customWidth="1"/>
    <col min="5892" max="5892" width="21.375" style="348" customWidth="1"/>
    <col min="5893" max="5893" width="8.5" style="348" customWidth="1"/>
    <col min="5894" max="5894" width="30.625" style="348" customWidth="1"/>
    <col min="5895" max="5895" width="7.625" style="348" customWidth="1"/>
    <col min="5896" max="5896" width="16.125" style="348" customWidth="1"/>
    <col min="5897" max="5897" width="8.25" style="348" customWidth="1"/>
    <col min="5898" max="5898" width="2.75" style="348" customWidth="1"/>
    <col min="5899" max="5899" width="17.625" style="348" customWidth="1"/>
    <col min="5900" max="5900" width="3.25" style="348" customWidth="1"/>
    <col min="5901" max="5901" width="8" style="348" customWidth="1"/>
    <col min="5902" max="5902" width="10" style="348" customWidth="1"/>
    <col min="5903" max="5903" width="14" style="348" customWidth="1"/>
    <col min="5904" max="5904" width="7.125" style="348" customWidth="1"/>
    <col min="5905" max="5905" width="1.625" style="348" customWidth="1"/>
    <col min="5906" max="5906" width="3.625" style="348" customWidth="1"/>
    <col min="5907" max="6144" width="9" style="348"/>
    <col min="6145" max="6145" width="1.625" style="348" customWidth="1"/>
    <col min="6146" max="6146" width="6.125" style="348" customWidth="1"/>
    <col min="6147" max="6147" width="5.625" style="348" customWidth="1"/>
    <col min="6148" max="6148" width="21.375" style="348" customWidth="1"/>
    <col min="6149" max="6149" width="8.5" style="348" customWidth="1"/>
    <col min="6150" max="6150" width="30.625" style="348" customWidth="1"/>
    <col min="6151" max="6151" width="7.625" style="348" customWidth="1"/>
    <col min="6152" max="6152" width="16.125" style="348" customWidth="1"/>
    <col min="6153" max="6153" width="8.25" style="348" customWidth="1"/>
    <col min="6154" max="6154" width="2.75" style="348" customWidth="1"/>
    <col min="6155" max="6155" width="17.625" style="348" customWidth="1"/>
    <col min="6156" max="6156" width="3.25" style="348" customWidth="1"/>
    <col min="6157" max="6157" width="8" style="348" customWidth="1"/>
    <col min="6158" max="6158" width="10" style="348" customWidth="1"/>
    <col min="6159" max="6159" width="14" style="348" customWidth="1"/>
    <col min="6160" max="6160" width="7.125" style="348" customWidth="1"/>
    <col min="6161" max="6161" width="1.625" style="348" customWidth="1"/>
    <col min="6162" max="6162" width="3.625" style="348" customWidth="1"/>
    <col min="6163" max="6400" width="9" style="348"/>
    <col min="6401" max="6401" width="1.625" style="348" customWidth="1"/>
    <col min="6402" max="6402" width="6.125" style="348" customWidth="1"/>
    <col min="6403" max="6403" width="5.625" style="348" customWidth="1"/>
    <col min="6404" max="6404" width="21.375" style="348" customWidth="1"/>
    <col min="6405" max="6405" width="8.5" style="348" customWidth="1"/>
    <col min="6406" max="6406" width="30.625" style="348" customWidth="1"/>
    <col min="6407" max="6407" width="7.625" style="348" customWidth="1"/>
    <col min="6408" max="6408" width="16.125" style="348" customWidth="1"/>
    <col min="6409" max="6409" width="8.25" style="348" customWidth="1"/>
    <col min="6410" max="6410" width="2.75" style="348" customWidth="1"/>
    <col min="6411" max="6411" width="17.625" style="348" customWidth="1"/>
    <col min="6412" max="6412" width="3.25" style="348" customWidth="1"/>
    <col min="6413" max="6413" width="8" style="348" customWidth="1"/>
    <col min="6414" max="6414" width="10" style="348" customWidth="1"/>
    <col min="6415" max="6415" width="14" style="348" customWidth="1"/>
    <col min="6416" max="6416" width="7.125" style="348" customWidth="1"/>
    <col min="6417" max="6417" width="1.625" style="348" customWidth="1"/>
    <col min="6418" max="6418" width="3.625" style="348" customWidth="1"/>
    <col min="6419" max="6656" width="9" style="348"/>
    <col min="6657" max="6657" width="1.625" style="348" customWidth="1"/>
    <col min="6658" max="6658" width="6.125" style="348" customWidth="1"/>
    <col min="6659" max="6659" width="5.625" style="348" customWidth="1"/>
    <col min="6660" max="6660" width="21.375" style="348" customWidth="1"/>
    <col min="6661" max="6661" width="8.5" style="348" customWidth="1"/>
    <col min="6662" max="6662" width="30.625" style="348" customWidth="1"/>
    <col min="6663" max="6663" width="7.625" style="348" customWidth="1"/>
    <col min="6664" max="6664" width="16.125" style="348" customWidth="1"/>
    <col min="6665" max="6665" width="8.25" style="348" customWidth="1"/>
    <col min="6666" max="6666" width="2.75" style="348" customWidth="1"/>
    <col min="6667" max="6667" width="17.625" style="348" customWidth="1"/>
    <col min="6668" max="6668" width="3.25" style="348" customWidth="1"/>
    <col min="6669" max="6669" width="8" style="348" customWidth="1"/>
    <col min="6670" max="6670" width="10" style="348" customWidth="1"/>
    <col min="6671" max="6671" width="14" style="348" customWidth="1"/>
    <col min="6672" max="6672" width="7.125" style="348" customWidth="1"/>
    <col min="6673" max="6673" width="1.625" style="348" customWidth="1"/>
    <col min="6674" max="6674" width="3.625" style="348" customWidth="1"/>
    <col min="6675" max="6912" width="9" style="348"/>
    <col min="6913" max="6913" width="1.625" style="348" customWidth="1"/>
    <col min="6914" max="6914" width="6.125" style="348" customWidth="1"/>
    <col min="6915" max="6915" width="5.625" style="348" customWidth="1"/>
    <col min="6916" max="6916" width="21.375" style="348" customWidth="1"/>
    <col min="6917" max="6917" width="8.5" style="348" customWidth="1"/>
    <col min="6918" max="6918" width="30.625" style="348" customWidth="1"/>
    <col min="6919" max="6919" width="7.625" style="348" customWidth="1"/>
    <col min="6920" max="6920" width="16.125" style="348" customWidth="1"/>
    <col min="6921" max="6921" width="8.25" style="348" customWidth="1"/>
    <col min="6922" max="6922" width="2.75" style="348" customWidth="1"/>
    <col min="6923" max="6923" width="17.625" style="348" customWidth="1"/>
    <col min="6924" max="6924" width="3.25" style="348" customWidth="1"/>
    <col min="6925" max="6925" width="8" style="348" customWidth="1"/>
    <col min="6926" max="6926" width="10" style="348" customWidth="1"/>
    <col min="6927" max="6927" width="14" style="348" customWidth="1"/>
    <col min="6928" max="6928" width="7.125" style="348" customWidth="1"/>
    <col min="6929" max="6929" width="1.625" style="348" customWidth="1"/>
    <col min="6930" max="6930" width="3.625" style="348" customWidth="1"/>
    <col min="6931" max="7168" width="9" style="348"/>
    <col min="7169" max="7169" width="1.625" style="348" customWidth="1"/>
    <col min="7170" max="7170" width="6.125" style="348" customWidth="1"/>
    <col min="7171" max="7171" width="5.625" style="348" customWidth="1"/>
    <col min="7172" max="7172" width="21.375" style="348" customWidth="1"/>
    <col min="7173" max="7173" width="8.5" style="348" customWidth="1"/>
    <col min="7174" max="7174" width="30.625" style="348" customWidth="1"/>
    <col min="7175" max="7175" width="7.625" style="348" customWidth="1"/>
    <col min="7176" max="7176" width="16.125" style="348" customWidth="1"/>
    <col min="7177" max="7177" width="8.25" style="348" customWidth="1"/>
    <col min="7178" max="7178" width="2.75" style="348" customWidth="1"/>
    <col min="7179" max="7179" width="17.625" style="348" customWidth="1"/>
    <col min="7180" max="7180" width="3.25" style="348" customWidth="1"/>
    <col min="7181" max="7181" width="8" style="348" customWidth="1"/>
    <col min="7182" max="7182" width="10" style="348" customWidth="1"/>
    <col min="7183" max="7183" width="14" style="348" customWidth="1"/>
    <col min="7184" max="7184" width="7.125" style="348" customWidth="1"/>
    <col min="7185" max="7185" width="1.625" style="348" customWidth="1"/>
    <col min="7186" max="7186" width="3.625" style="348" customWidth="1"/>
    <col min="7187" max="7424" width="9" style="348"/>
    <col min="7425" max="7425" width="1.625" style="348" customWidth="1"/>
    <col min="7426" max="7426" width="6.125" style="348" customWidth="1"/>
    <col min="7427" max="7427" width="5.625" style="348" customWidth="1"/>
    <col min="7428" max="7428" width="21.375" style="348" customWidth="1"/>
    <col min="7429" max="7429" width="8.5" style="348" customWidth="1"/>
    <col min="7430" max="7430" width="30.625" style="348" customWidth="1"/>
    <col min="7431" max="7431" width="7.625" style="348" customWidth="1"/>
    <col min="7432" max="7432" width="16.125" style="348" customWidth="1"/>
    <col min="7433" max="7433" width="8.25" style="348" customWidth="1"/>
    <col min="7434" max="7434" width="2.75" style="348" customWidth="1"/>
    <col min="7435" max="7435" width="17.625" style="348" customWidth="1"/>
    <col min="7436" max="7436" width="3.25" style="348" customWidth="1"/>
    <col min="7437" max="7437" width="8" style="348" customWidth="1"/>
    <col min="7438" max="7438" width="10" style="348" customWidth="1"/>
    <col min="7439" max="7439" width="14" style="348" customWidth="1"/>
    <col min="7440" max="7440" width="7.125" style="348" customWidth="1"/>
    <col min="7441" max="7441" width="1.625" style="348" customWidth="1"/>
    <col min="7442" max="7442" width="3.625" style="348" customWidth="1"/>
    <col min="7443" max="7680" width="9" style="348"/>
    <col min="7681" max="7681" width="1.625" style="348" customWidth="1"/>
    <col min="7682" max="7682" width="6.125" style="348" customWidth="1"/>
    <col min="7683" max="7683" width="5.625" style="348" customWidth="1"/>
    <col min="7684" max="7684" width="21.375" style="348" customWidth="1"/>
    <col min="7685" max="7685" width="8.5" style="348" customWidth="1"/>
    <col min="7686" max="7686" width="30.625" style="348" customWidth="1"/>
    <col min="7687" max="7687" width="7.625" style="348" customWidth="1"/>
    <col min="7688" max="7688" width="16.125" style="348" customWidth="1"/>
    <col min="7689" max="7689" width="8.25" style="348" customWidth="1"/>
    <col min="7690" max="7690" width="2.75" style="348" customWidth="1"/>
    <col min="7691" max="7691" width="17.625" style="348" customWidth="1"/>
    <col min="7692" max="7692" width="3.25" style="348" customWidth="1"/>
    <col min="7693" max="7693" width="8" style="348" customWidth="1"/>
    <col min="7694" max="7694" width="10" style="348" customWidth="1"/>
    <col min="7695" max="7695" width="14" style="348" customWidth="1"/>
    <col min="7696" max="7696" width="7.125" style="348" customWidth="1"/>
    <col min="7697" max="7697" width="1.625" style="348" customWidth="1"/>
    <col min="7698" max="7698" width="3.625" style="348" customWidth="1"/>
    <col min="7699" max="7936" width="9" style="348"/>
    <col min="7937" max="7937" width="1.625" style="348" customWidth="1"/>
    <col min="7938" max="7938" width="6.125" style="348" customWidth="1"/>
    <col min="7939" max="7939" width="5.625" style="348" customWidth="1"/>
    <col min="7940" max="7940" width="21.375" style="348" customWidth="1"/>
    <col min="7941" max="7941" width="8.5" style="348" customWidth="1"/>
    <col min="7942" max="7942" width="30.625" style="348" customWidth="1"/>
    <col min="7943" max="7943" width="7.625" style="348" customWidth="1"/>
    <col min="7944" max="7944" width="16.125" style="348" customWidth="1"/>
    <col min="7945" max="7945" width="8.25" style="348" customWidth="1"/>
    <col min="7946" max="7946" width="2.75" style="348" customWidth="1"/>
    <col min="7947" max="7947" width="17.625" style="348" customWidth="1"/>
    <col min="7948" max="7948" width="3.25" style="348" customWidth="1"/>
    <col min="7949" max="7949" width="8" style="348" customWidth="1"/>
    <col min="7950" max="7950" width="10" style="348" customWidth="1"/>
    <col min="7951" max="7951" width="14" style="348" customWidth="1"/>
    <col min="7952" max="7952" width="7.125" style="348" customWidth="1"/>
    <col min="7953" max="7953" width="1.625" style="348" customWidth="1"/>
    <col min="7954" max="7954" width="3.625" style="348" customWidth="1"/>
    <col min="7955" max="8192" width="9" style="348"/>
    <col min="8193" max="8193" width="1.625" style="348" customWidth="1"/>
    <col min="8194" max="8194" width="6.125" style="348" customWidth="1"/>
    <col min="8195" max="8195" width="5.625" style="348" customWidth="1"/>
    <col min="8196" max="8196" width="21.375" style="348" customWidth="1"/>
    <col min="8197" max="8197" width="8.5" style="348" customWidth="1"/>
    <col min="8198" max="8198" width="30.625" style="348" customWidth="1"/>
    <col min="8199" max="8199" width="7.625" style="348" customWidth="1"/>
    <col min="8200" max="8200" width="16.125" style="348" customWidth="1"/>
    <col min="8201" max="8201" width="8.25" style="348" customWidth="1"/>
    <col min="8202" max="8202" width="2.75" style="348" customWidth="1"/>
    <col min="8203" max="8203" width="17.625" style="348" customWidth="1"/>
    <col min="8204" max="8204" width="3.25" style="348" customWidth="1"/>
    <col min="8205" max="8205" width="8" style="348" customWidth="1"/>
    <col min="8206" max="8206" width="10" style="348" customWidth="1"/>
    <col min="8207" max="8207" width="14" style="348" customWidth="1"/>
    <col min="8208" max="8208" width="7.125" style="348" customWidth="1"/>
    <col min="8209" max="8209" width="1.625" style="348" customWidth="1"/>
    <col min="8210" max="8210" width="3.625" style="348" customWidth="1"/>
    <col min="8211" max="8448" width="9" style="348"/>
    <col min="8449" max="8449" width="1.625" style="348" customWidth="1"/>
    <col min="8450" max="8450" width="6.125" style="348" customWidth="1"/>
    <col min="8451" max="8451" width="5.625" style="348" customWidth="1"/>
    <col min="8452" max="8452" width="21.375" style="348" customWidth="1"/>
    <col min="8453" max="8453" width="8.5" style="348" customWidth="1"/>
    <col min="8454" max="8454" width="30.625" style="348" customWidth="1"/>
    <col min="8455" max="8455" width="7.625" style="348" customWidth="1"/>
    <col min="8456" max="8456" width="16.125" style="348" customWidth="1"/>
    <col min="8457" max="8457" width="8.25" style="348" customWidth="1"/>
    <col min="8458" max="8458" width="2.75" style="348" customWidth="1"/>
    <col min="8459" max="8459" width="17.625" style="348" customWidth="1"/>
    <col min="8460" max="8460" width="3.25" style="348" customWidth="1"/>
    <col min="8461" max="8461" width="8" style="348" customWidth="1"/>
    <col min="8462" max="8462" width="10" style="348" customWidth="1"/>
    <col min="8463" max="8463" width="14" style="348" customWidth="1"/>
    <col min="8464" max="8464" width="7.125" style="348" customWidth="1"/>
    <col min="8465" max="8465" width="1.625" style="348" customWidth="1"/>
    <col min="8466" max="8466" width="3.625" style="348" customWidth="1"/>
    <col min="8467" max="8704" width="9" style="348"/>
    <col min="8705" max="8705" width="1.625" style="348" customWidth="1"/>
    <col min="8706" max="8706" width="6.125" style="348" customWidth="1"/>
    <col min="8707" max="8707" width="5.625" style="348" customWidth="1"/>
    <col min="8708" max="8708" width="21.375" style="348" customWidth="1"/>
    <col min="8709" max="8709" width="8.5" style="348" customWidth="1"/>
    <col min="8710" max="8710" width="30.625" style="348" customWidth="1"/>
    <col min="8711" max="8711" width="7.625" style="348" customWidth="1"/>
    <col min="8712" max="8712" width="16.125" style="348" customWidth="1"/>
    <col min="8713" max="8713" width="8.25" style="348" customWidth="1"/>
    <col min="8714" max="8714" width="2.75" style="348" customWidth="1"/>
    <col min="8715" max="8715" width="17.625" style="348" customWidth="1"/>
    <col min="8716" max="8716" width="3.25" style="348" customWidth="1"/>
    <col min="8717" max="8717" width="8" style="348" customWidth="1"/>
    <col min="8718" max="8718" width="10" style="348" customWidth="1"/>
    <col min="8719" max="8719" width="14" style="348" customWidth="1"/>
    <col min="8720" max="8720" width="7.125" style="348" customWidth="1"/>
    <col min="8721" max="8721" width="1.625" style="348" customWidth="1"/>
    <col min="8722" max="8722" width="3.625" style="348" customWidth="1"/>
    <col min="8723" max="8960" width="9" style="348"/>
    <col min="8961" max="8961" width="1.625" style="348" customWidth="1"/>
    <col min="8962" max="8962" width="6.125" style="348" customWidth="1"/>
    <col min="8963" max="8963" width="5.625" style="348" customWidth="1"/>
    <col min="8964" max="8964" width="21.375" style="348" customWidth="1"/>
    <col min="8965" max="8965" width="8.5" style="348" customWidth="1"/>
    <col min="8966" max="8966" width="30.625" style="348" customWidth="1"/>
    <col min="8967" max="8967" width="7.625" style="348" customWidth="1"/>
    <col min="8968" max="8968" width="16.125" style="348" customWidth="1"/>
    <col min="8969" max="8969" width="8.25" style="348" customWidth="1"/>
    <col min="8970" max="8970" width="2.75" style="348" customWidth="1"/>
    <col min="8971" max="8971" width="17.625" style="348" customWidth="1"/>
    <col min="8972" max="8972" width="3.25" style="348" customWidth="1"/>
    <col min="8973" max="8973" width="8" style="348" customWidth="1"/>
    <col min="8974" max="8974" width="10" style="348" customWidth="1"/>
    <col min="8975" max="8975" width="14" style="348" customWidth="1"/>
    <col min="8976" max="8976" width="7.125" style="348" customWidth="1"/>
    <col min="8977" max="8977" width="1.625" style="348" customWidth="1"/>
    <col min="8978" max="8978" width="3.625" style="348" customWidth="1"/>
    <col min="8979" max="9216" width="9" style="348"/>
    <col min="9217" max="9217" width="1.625" style="348" customWidth="1"/>
    <col min="9218" max="9218" width="6.125" style="348" customWidth="1"/>
    <col min="9219" max="9219" width="5.625" style="348" customWidth="1"/>
    <col min="9220" max="9220" width="21.375" style="348" customWidth="1"/>
    <col min="9221" max="9221" width="8.5" style="348" customWidth="1"/>
    <col min="9222" max="9222" width="30.625" style="348" customWidth="1"/>
    <col min="9223" max="9223" width="7.625" style="348" customWidth="1"/>
    <col min="9224" max="9224" width="16.125" style="348" customWidth="1"/>
    <col min="9225" max="9225" width="8.25" style="348" customWidth="1"/>
    <col min="9226" max="9226" width="2.75" style="348" customWidth="1"/>
    <col min="9227" max="9227" width="17.625" style="348" customWidth="1"/>
    <col min="9228" max="9228" width="3.25" style="348" customWidth="1"/>
    <col min="9229" max="9229" width="8" style="348" customWidth="1"/>
    <col min="9230" max="9230" width="10" style="348" customWidth="1"/>
    <col min="9231" max="9231" width="14" style="348" customWidth="1"/>
    <col min="9232" max="9232" width="7.125" style="348" customWidth="1"/>
    <col min="9233" max="9233" width="1.625" style="348" customWidth="1"/>
    <col min="9234" max="9234" width="3.625" style="348" customWidth="1"/>
    <col min="9235" max="9472" width="9" style="348"/>
    <col min="9473" max="9473" width="1.625" style="348" customWidth="1"/>
    <col min="9474" max="9474" width="6.125" style="348" customWidth="1"/>
    <col min="9475" max="9475" width="5.625" style="348" customWidth="1"/>
    <col min="9476" max="9476" width="21.375" style="348" customWidth="1"/>
    <col min="9477" max="9477" width="8.5" style="348" customWidth="1"/>
    <col min="9478" max="9478" width="30.625" style="348" customWidth="1"/>
    <col min="9479" max="9479" width="7.625" style="348" customWidth="1"/>
    <col min="9480" max="9480" width="16.125" style="348" customWidth="1"/>
    <col min="9481" max="9481" width="8.25" style="348" customWidth="1"/>
    <col min="9482" max="9482" width="2.75" style="348" customWidth="1"/>
    <col min="9483" max="9483" width="17.625" style="348" customWidth="1"/>
    <col min="9484" max="9484" width="3.25" style="348" customWidth="1"/>
    <col min="9485" max="9485" width="8" style="348" customWidth="1"/>
    <col min="9486" max="9486" width="10" style="348" customWidth="1"/>
    <col min="9487" max="9487" width="14" style="348" customWidth="1"/>
    <col min="9488" max="9488" width="7.125" style="348" customWidth="1"/>
    <col min="9489" max="9489" width="1.625" style="348" customWidth="1"/>
    <col min="9490" max="9490" width="3.625" style="348" customWidth="1"/>
    <col min="9491" max="9728" width="9" style="348"/>
    <col min="9729" max="9729" width="1.625" style="348" customWidth="1"/>
    <col min="9730" max="9730" width="6.125" style="348" customWidth="1"/>
    <col min="9731" max="9731" width="5.625" style="348" customWidth="1"/>
    <col min="9732" max="9732" width="21.375" style="348" customWidth="1"/>
    <col min="9733" max="9733" width="8.5" style="348" customWidth="1"/>
    <col min="9734" max="9734" width="30.625" style="348" customWidth="1"/>
    <col min="9735" max="9735" width="7.625" style="348" customWidth="1"/>
    <col min="9736" max="9736" width="16.125" style="348" customWidth="1"/>
    <col min="9737" max="9737" width="8.25" style="348" customWidth="1"/>
    <col min="9738" max="9738" width="2.75" style="348" customWidth="1"/>
    <col min="9739" max="9739" width="17.625" style="348" customWidth="1"/>
    <col min="9740" max="9740" width="3.25" style="348" customWidth="1"/>
    <col min="9741" max="9741" width="8" style="348" customWidth="1"/>
    <col min="9742" max="9742" width="10" style="348" customWidth="1"/>
    <col min="9743" max="9743" width="14" style="348" customWidth="1"/>
    <col min="9744" max="9744" width="7.125" style="348" customWidth="1"/>
    <col min="9745" max="9745" width="1.625" style="348" customWidth="1"/>
    <col min="9746" max="9746" width="3.625" style="348" customWidth="1"/>
    <col min="9747" max="9984" width="9" style="348"/>
    <col min="9985" max="9985" width="1.625" style="348" customWidth="1"/>
    <col min="9986" max="9986" width="6.125" style="348" customWidth="1"/>
    <col min="9987" max="9987" width="5.625" style="348" customWidth="1"/>
    <col min="9988" max="9988" width="21.375" style="348" customWidth="1"/>
    <col min="9989" max="9989" width="8.5" style="348" customWidth="1"/>
    <col min="9990" max="9990" width="30.625" style="348" customWidth="1"/>
    <col min="9991" max="9991" width="7.625" style="348" customWidth="1"/>
    <col min="9992" max="9992" width="16.125" style="348" customWidth="1"/>
    <col min="9993" max="9993" width="8.25" style="348" customWidth="1"/>
    <col min="9994" max="9994" width="2.75" style="348" customWidth="1"/>
    <col min="9995" max="9995" width="17.625" style="348" customWidth="1"/>
    <col min="9996" max="9996" width="3.25" style="348" customWidth="1"/>
    <col min="9997" max="9997" width="8" style="348" customWidth="1"/>
    <col min="9998" max="9998" width="10" style="348" customWidth="1"/>
    <col min="9999" max="9999" width="14" style="348" customWidth="1"/>
    <col min="10000" max="10000" width="7.125" style="348" customWidth="1"/>
    <col min="10001" max="10001" width="1.625" style="348" customWidth="1"/>
    <col min="10002" max="10002" width="3.625" style="348" customWidth="1"/>
    <col min="10003" max="10240" width="9" style="348"/>
    <col min="10241" max="10241" width="1.625" style="348" customWidth="1"/>
    <col min="10242" max="10242" width="6.125" style="348" customWidth="1"/>
    <col min="10243" max="10243" width="5.625" style="348" customWidth="1"/>
    <col min="10244" max="10244" width="21.375" style="348" customWidth="1"/>
    <col min="10245" max="10245" width="8.5" style="348" customWidth="1"/>
    <col min="10246" max="10246" width="30.625" style="348" customWidth="1"/>
    <col min="10247" max="10247" width="7.625" style="348" customWidth="1"/>
    <col min="10248" max="10248" width="16.125" style="348" customWidth="1"/>
    <col min="10249" max="10249" width="8.25" style="348" customWidth="1"/>
    <col min="10250" max="10250" width="2.75" style="348" customWidth="1"/>
    <col min="10251" max="10251" width="17.625" style="348" customWidth="1"/>
    <col min="10252" max="10252" width="3.25" style="348" customWidth="1"/>
    <col min="10253" max="10253" width="8" style="348" customWidth="1"/>
    <col min="10254" max="10254" width="10" style="348" customWidth="1"/>
    <col min="10255" max="10255" width="14" style="348" customWidth="1"/>
    <col min="10256" max="10256" width="7.125" style="348" customWidth="1"/>
    <col min="10257" max="10257" width="1.625" style="348" customWidth="1"/>
    <col min="10258" max="10258" width="3.625" style="348" customWidth="1"/>
    <col min="10259" max="10496" width="9" style="348"/>
    <col min="10497" max="10497" width="1.625" style="348" customWidth="1"/>
    <col min="10498" max="10498" width="6.125" style="348" customWidth="1"/>
    <col min="10499" max="10499" width="5.625" style="348" customWidth="1"/>
    <col min="10500" max="10500" width="21.375" style="348" customWidth="1"/>
    <col min="10501" max="10501" width="8.5" style="348" customWidth="1"/>
    <col min="10502" max="10502" width="30.625" style="348" customWidth="1"/>
    <col min="10503" max="10503" width="7.625" style="348" customWidth="1"/>
    <col min="10504" max="10504" width="16.125" style="348" customWidth="1"/>
    <col min="10505" max="10505" width="8.25" style="348" customWidth="1"/>
    <col min="10506" max="10506" width="2.75" style="348" customWidth="1"/>
    <col min="10507" max="10507" width="17.625" style="348" customWidth="1"/>
    <col min="10508" max="10508" width="3.25" style="348" customWidth="1"/>
    <col min="10509" max="10509" width="8" style="348" customWidth="1"/>
    <col min="10510" max="10510" width="10" style="348" customWidth="1"/>
    <col min="10511" max="10511" width="14" style="348" customWidth="1"/>
    <col min="10512" max="10512" width="7.125" style="348" customWidth="1"/>
    <col min="10513" max="10513" width="1.625" style="348" customWidth="1"/>
    <col min="10514" max="10514" width="3.625" style="348" customWidth="1"/>
    <col min="10515" max="10752" width="9" style="348"/>
    <col min="10753" max="10753" width="1.625" style="348" customWidth="1"/>
    <col min="10754" max="10754" width="6.125" style="348" customWidth="1"/>
    <col min="10755" max="10755" width="5.625" style="348" customWidth="1"/>
    <col min="10756" max="10756" width="21.375" style="348" customWidth="1"/>
    <col min="10757" max="10757" width="8.5" style="348" customWidth="1"/>
    <col min="10758" max="10758" width="30.625" style="348" customWidth="1"/>
    <col min="10759" max="10759" width="7.625" style="348" customWidth="1"/>
    <col min="10760" max="10760" width="16.125" style="348" customWidth="1"/>
    <col min="10761" max="10761" width="8.25" style="348" customWidth="1"/>
    <col min="10762" max="10762" width="2.75" style="348" customWidth="1"/>
    <col min="10763" max="10763" width="17.625" style="348" customWidth="1"/>
    <col min="10764" max="10764" width="3.25" style="348" customWidth="1"/>
    <col min="10765" max="10765" width="8" style="348" customWidth="1"/>
    <col min="10766" max="10766" width="10" style="348" customWidth="1"/>
    <col min="10767" max="10767" width="14" style="348" customWidth="1"/>
    <col min="10768" max="10768" width="7.125" style="348" customWidth="1"/>
    <col min="10769" max="10769" width="1.625" style="348" customWidth="1"/>
    <col min="10770" max="10770" width="3.625" style="348" customWidth="1"/>
    <col min="10771" max="11008" width="9" style="348"/>
    <col min="11009" max="11009" width="1.625" style="348" customWidth="1"/>
    <col min="11010" max="11010" width="6.125" style="348" customWidth="1"/>
    <col min="11011" max="11011" width="5.625" style="348" customWidth="1"/>
    <col min="11012" max="11012" width="21.375" style="348" customWidth="1"/>
    <col min="11013" max="11013" width="8.5" style="348" customWidth="1"/>
    <col min="11014" max="11014" width="30.625" style="348" customWidth="1"/>
    <col min="11015" max="11015" width="7.625" style="348" customWidth="1"/>
    <col min="11016" max="11016" width="16.125" style="348" customWidth="1"/>
    <col min="11017" max="11017" width="8.25" style="348" customWidth="1"/>
    <col min="11018" max="11018" width="2.75" style="348" customWidth="1"/>
    <col min="11019" max="11019" width="17.625" style="348" customWidth="1"/>
    <col min="11020" max="11020" width="3.25" style="348" customWidth="1"/>
    <col min="11021" max="11021" width="8" style="348" customWidth="1"/>
    <col min="11022" max="11022" width="10" style="348" customWidth="1"/>
    <col min="11023" max="11023" width="14" style="348" customWidth="1"/>
    <col min="11024" max="11024" width="7.125" style="348" customWidth="1"/>
    <col min="11025" max="11025" width="1.625" style="348" customWidth="1"/>
    <col min="11026" max="11026" width="3.625" style="348" customWidth="1"/>
    <col min="11027" max="11264" width="9" style="348"/>
    <col min="11265" max="11265" width="1.625" style="348" customWidth="1"/>
    <col min="11266" max="11266" width="6.125" style="348" customWidth="1"/>
    <col min="11267" max="11267" width="5.625" style="348" customWidth="1"/>
    <col min="11268" max="11268" width="21.375" style="348" customWidth="1"/>
    <col min="11269" max="11269" width="8.5" style="348" customWidth="1"/>
    <col min="11270" max="11270" width="30.625" style="348" customWidth="1"/>
    <col min="11271" max="11271" width="7.625" style="348" customWidth="1"/>
    <col min="11272" max="11272" width="16.125" style="348" customWidth="1"/>
    <col min="11273" max="11273" width="8.25" style="348" customWidth="1"/>
    <col min="11274" max="11274" width="2.75" style="348" customWidth="1"/>
    <col min="11275" max="11275" width="17.625" style="348" customWidth="1"/>
    <col min="11276" max="11276" width="3.25" style="348" customWidth="1"/>
    <col min="11277" max="11277" width="8" style="348" customWidth="1"/>
    <col min="11278" max="11278" width="10" style="348" customWidth="1"/>
    <col min="11279" max="11279" width="14" style="348" customWidth="1"/>
    <col min="11280" max="11280" width="7.125" style="348" customWidth="1"/>
    <col min="11281" max="11281" width="1.625" style="348" customWidth="1"/>
    <col min="11282" max="11282" width="3.625" style="348" customWidth="1"/>
    <col min="11283" max="11520" width="9" style="348"/>
    <col min="11521" max="11521" width="1.625" style="348" customWidth="1"/>
    <col min="11522" max="11522" width="6.125" style="348" customWidth="1"/>
    <col min="11523" max="11523" width="5.625" style="348" customWidth="1"/>
    <col min="11524" max="11524" width="21.375" style="348" customWidth="1"/>
    <col min="11525" max="11525" width="8.5" style="348" customWidth="1"/>
    <col min="11526" max="11526" width="30.625" style="348" customWidth="1"/>
    <col min="11527" max="11527" width="7.625" style="348" customWidth="1"/>
    <col min="11528" max="11528" width="16.125" style="348" customWidth="1"/>
    <col min="11529" max="11529" width="8.25" style="348" customWidth="1"/>
    <col min="11530" max="11530" width="2.75" style="348" customWidth="1"/>
    <col min="11531" max="11531" width="17.625" style="348" customWidth="1"/>
    <col min="11532" max="11532" width="3.25" style="348" customWidth="1"/>
    <col min="11533" max="11533" width="8" style="348" customWidth="1"/>
    <col min="11534" max="11534" width="10" style="348" customWidth="1"/>
    <col min="11535" max="11535" width="14" style="348" customWidth="1"/>
    <col min="11536" max="11536" width="7.125" style="348" customWidth="1"/>
    <col min="11537" max="11537" width="1.625" style="348" customWidth="1"/>
    <col min="11538" max="11538" width="3.625" style="348" customWidth="1"/>
    <col min="11539" max="11776" width="9" style="348"/>
    <col min="11777" max="11777" width="1.625" style="348" customWidth="1"/>
    <col min="11778" max="11778" width="6.125" style="348" customWidth="1"/>
    <col min="11779" max="11779" width="5.625" style="348" customWidth="1"/>
    <col min="11780" max="11780" width="21.375" style="348" customWidth="1"/>
    <col min="11781" max="11781" width="8.5" style="348" customWidth="1"/>
    <col min="11782" max="11782" width="30.625" style="348" customWidth="1"/>
    <col min="11783" max="11783" width="7.625" style="348" customWidth="1"/>
    <col min="11784" max="11784" width="16.125" style="348" customWidth="1"/>
    <col min="11785" max="11785" width="8.25" style="348" customWidth="1"/>
    <col min="11786" max="11786" width="2.75" style="348" customWidth="1"/>
    <col min="11787" max="11787" width="17.625" style="348" customWidth="1"/>
    <col min="11788" max="11788" width="3.25" style="348" customWidth="1"/>
    <col min="11789" max="11789" width="8" style="348" customWidth="1"/>
    <col min="11790" max="11790" width="10" style="348" customWidth="1"/>
    <col min="11791" max="11791" width="14" style="348" customWidth="1"/>
    <col min="11792" max="11792" width="7.125" style="348" customWidth="1"/>
    <col min="11793" max="11793" width="1.625" style="348" customWidth="1"/>
    <col min="11794" max="11794" width="3.625" style="348" customWidth="1"/>
    <col min="11795" max="12032" width="9" style="348"/>
    <col min="12033" max="12033" width="1.625" style="348" customWidth="1"/>
    <col min="12034" max="12034" width="6.125" style="348" customWidth="1"/>
    <col min="12035" max="12035" width="5.625" style="348" customWidth="1"/>
    <col min="12036" max="12036" width="21.375" style="348" customWidth="1"/>
    <col min="12037" max="12037" width="8.5" style="348" customWidth="1"/>
    <col min="12038" max="12038" width="30.625" style="348" customWidth="1"/>
    <col min="12039" max="12039" width="7.625" style="348" customWidth="1"/>
    <col min="12040" max="12040" width="16.125" style="348" customWidth="1"/>
    <col min="12041" max="12041" width="8.25" style="348" customWidth="1"/>
    <col min="12042" max="12042" width="2.75" style="348" customWidth="1"/>
    <col min="12043" max="12043" width="17.625" style="348" customWidth="1"/>
    <col min="12044" max="12044" width="3.25" style="348" customWidth="1"/>
    <col min="12045" max="12045" width="8" style="348" customWidth="1"/>
    <col min="12046" max="12046" width="10" style="348" customWidth="1"/>
    <col min="12047" max="12047" width="14" style="348" customWidth="1"/>
    <col min="12048" max="12048" width="7.125" style="348" customWidth="1"/>
    <col min="12049" max="12049" width="1.625" style="348" customWidth="1"/>
    <col min="12050" max="12050" width="3.625" style="348" customWidth="1"/>
    <col min="12051" max="12288" width="9" style="348"/>
    <col min="12289" max="12289" width="1.625" style="348" customWidth="1"/>
    <col min="12290" max="12290" width="6.125" style="348" customWidth="1"/>
    <col min="12291" max="12291" width="5.625" style="348" customWidth="1"/>
    <col min="12292" max="12292" width="21.375" style="348" customWidth="1"/>
    <col min="12293" max="12293" width="8.5" style="348" customWidth="1"/>
    <col min="12294" max="12294" width="30.625" style="348" customWidth="1"/>
    <col min="12295" max="12295" width="7.625" style="348" customWidth="1"/>
    <col min="12296" max="12296" width="16.125" style="348" customWidth="1"/>
    <col min="12297" max="12297" width="8.25" style="348" customWidth="1"/>
    <col min="12298" max="12298" width="2.75" style="348" customWidth="1"/>
    <col min="12299" max="12299" width="17.625" style="348" customWidth="1"/>
    <col min="12300" max="12300" width="3.25" style="348" customWidth="1"/>
    <col min="12301" max="12301" width="8" style="348" customWidth="1"/>
    <col min="12302" max="12302" width="10" style="348" customWidth="1"/>
    <col min="12303" max="12303" width="14" style="348" customWidth="1"/>
    <col min="12304" max="12304" width="7.125" style="348" customWidth="1"/>
    <col min="12305" max="12305" width="1.625" style="348" customWidth="1"/>
    <col min="12306" max="12306" width="3.625" style="348" customWidth="1"/>
    <col min="12307" max="12544" width="9" style="348"/>
    <col min="12545" max="12545" width="1.625" style="348" customWidth="1"/>
    <col min="12546" max="12546" width="6.125" style="348" customWidth="1"/>
    <col min="12547" max="12547" width="5.625" style="348" customWidth="1"/>
    <col min="12548" max="12548" width="21.375" style="348" customWidth="1"/>
    <col min="12549" max="12549" width="8.5" style="348" customWidth="1"/>
    <col min="12550" max="12550" width="30.625" style="348" customWidth="1"/>
    <col min="12551" max="12551" width="7.625" style="348" customWidth="1"/>
    <col min="12552" max="12552" width="16.125" style="348" customWidth="1"/>
    <col min="12553" max="12553" width="8.25" style="348" customWidth="1"/>
    <col min="12554" max="12554" width="2.75" style="348" customWidth="1"/>
    <col min="12555" max="12555" width="17.625" style="348" customWidth="1"/>
    <col min="12556" max="12556" width="3.25" style="348" customWidth="1"/>
    <col min="12557" max="12557" width="8" style="348" customWidth="1"/>
    <col min="12558" max="12558" width="10" style="348" customWidth="1"/>
    <col min="12559" max="12559" width="14" style="348" customWidth="1"/>
    <col min="12560" max="12560" width="7.125" style="348" customWidth="1"/>
    <col min="12561" max="12561" width="1.625" style="348" customWidth="1"/>
    <col min="12562" max="12562" width="3.625" style="348" customWidth="1"/>
    <col min="12563" max="12800" width="9" style="348"/>
    <col min="12801" max="12801" width="1.625" style="348" customWidth="1"/>
    <col min="12802" max="12802" width="6.125" style="348" customWidth="1"/>
    <col min="12803" max="12803" width="5.625" style="348" customWidth="1"/>
    <col min="12804" max="12804" width="21.375" style="348" customWidth="1"/>
    <col min="12805" max="12805" width="8.5" style="348" customWidth="1"/>
    <col min="12806" max="12806" width="30.625" style="348" customWidth="1"/>
    <col min="12807" max="12807" width="7.625" style="348" customWidth="1"/>
    <col min="12808" max="12808" width="16.125" style="348" customWidth="1"/>
    <col min="12809" max="12809" width="8.25" style="348" customWidth="1"/>
    <col min="12810" max="12810" width="2.75" style="348" customWidth="1"/>
    <col min="12811" max="12811" width="17.625" style="348" customWidth="1"/>
    <col min="12812" max="12812" width="3.25" style="348" customWidth="1"/>
    <col min="12813" max="12813" width="8" style="348" customWidth="1"/>
    <col min="12814" max="12814" width="10" style="348" customWidth="1"/>
    <col min="12815" max="12815" width="14" style="348" customWidth="1"/>
    <col min="12816" max="12816" width="7.125" style="348" customWidth="1"/>
    <col min="12817" max="12817" width="1.625" style="348" customWidth="1"/>
    <col min="12818" max="12818" width="3.625" style="348" customWidth="1"/>
    <col min="12819" max="13056" width="9" style="348"/>
    <col min="13057" max="13057" width="1.625" style="348" customWidth="1"/>
    <col min="13058" max="13058" width="6.125" style="348" customWidth="1"/>
    <col min="13059" max="13059" width="5.625" style="348" customWidth="1"/>
    <col min="13060" max="13060" width="21.375" style="348" customWidth="1"/>
    <col min="13061" max="13061" width="8.5" style="348" customWidth="1"/>
    <col min="13062" max="13062" width="30.625" style="348" customWidth="1"/>
    <col min="13063" max="13063" width="7.625" style="348" customWidth="1"/>
    <col min="13064" max="13064" width="16.125" style="348" customWidth="1"/>
    <col min="13065" max="13065" width="8.25" style="348" customWidth="1"/>
    <col min="13066" max="13066" width="2.75" style="348" customWidth="1"/>
    <col min="13067" max="13067" width="17.625" style="348" customWidth="1"/>
    <col min="13068" max="13068" width="3.25" style="348" customWidth="1"/>
    <col min="13069" max="13069" width="8" style="348" customWidth="1"/>
    <col min="13070" max="13070" width="10" style="348" customWidth="1"/>
    <col min="13071" max="13071" width="14" style="348" customWidth="1"/>
    <col min="13072" max="13072" width="7.125" style="348" customWidth="1"/>
    <col min="13073" max="13073" width="1.625" style="348" customWidth="1"/>
    <col min="13074" max="13074" width="3.625" style="348" customWidth="1"/>
    <col min="13075" max="13312" width="9" style="348"/>
    <col min="13313" max="13313" width="1.625" style="348" customWidth="1"/>
    <col min="13314" max="13314" width="6.125" style="348" customWidth="1"/>
    <col min="13315" max="13315" width="5.625" style="348" customWidth="1"/>
    <col min="13316" max="13316" width="21.375" style="348" customWidth="1"/>
    <col min="13317" max="13317" width="8.5" style="348" customWidth="1"/>
    <col min="13318" max="13318" width="30.625" style="348" customWidth="1"/>
    <col min="13319" max="13319" width="7.625" style="348" customWidth="1"/>
    <col min="13320" max="13320" width="16.125" style="348" customWidth="1"/>
    <col min="13321" max="13321" width="8.25" style="348" customWidth="1"/>
    <col min="13322" max="13322" width="2.75" style="348" customWidth="1"/>
    <col min="13323" max="13323" width="17.625" style="348" customWidth="1"/>
    <col min="13324" max="13324" width="3.25" style="348" customWidth="1"/>
    <col min="13325" max="13325" width="8" style="348" customWidth="1"/>
    <col min="13326" max="13326" width="10" style="348" customWidth="1"/>
    <col min="13327" max="13327" width="14" style="348" customWidth="1"/>
    <col min="13328" max="13328" width="7.125" style="348" customWidth="1"/>
    <col min="13329" max="13329" width="1.625" style="348" customWidth="1"/>
    <col min="13330" max="13330" width="3.625" style="348" customWidth="1"/>
    <col min="13331" max="13568" width="9" style="348"/>
    <col min="13569" max="13569" width="1.625" style="348" customWidth="1"/>
    <col min="13570" max="13570" width="6.125" style="348" customWidth="1"/>
    <col min="13571" max="13571" width="5.625" style="348" customWidth="1"/>
    <col min="13572" max="13572" width="21.375" style="348" customWidth="1"/>
    <col min="13573" max="13573" width="8.5" style="348" customWidth="1"/>
    <col min="13574" max="13574" width="30.625" style="348" customWidth="1"/>
    <col min="13575" max="13575" width="7.625" style="348" customWidth="1"/>
    <col min="13576" max="13576" width="16.125" style="348" customWidth="1"/>
    <col min="13577" max="13577" width="8.25" style="348" customWidth="1"/>
    <col min="13578" max="13578" width="2.75" style="348" customWidth="1"/>
    <col min="13579" max="13579" width="17.625" style="348" customWidth="1"/>
    <col min="13580" max="13580" width="3.25" style="348" customWidth="1"/>
    <col min="13581" max="13581" width="8" style="348" customWidth="1"/>
    <col min="13582" max="13582" width="10" style="348" customWidth="1"/>
    <col min="13583" max="13583" width="14" style="348" customWidth="1"/>
    <col min="13584" max="13584" width="7.125" style="348" customWidth="1"/>
    <col min="13585" max="13585" width="1.625" style="348" customWidth="1"/>
    <col min="13586" max="13586" width="3.625" style="348" customWidth="1"/>
    <col min="13587" max="13824" width="9" style="348"/>
    <col min="13825" max="13825" width="1.625" style="348" customWidth="1"/>
    <col min="13826" max="13826" width="6.125" style="348" customWidth="1"/>
    <col min="13827" max="13827" width="5.625" style="348" customWidth="1"/>
    <col min="13828" max="13828" width="21.375" style="348" customWidth="1"/>
    <col min="13829" max="13829" width="8.5" style="348" customWidth="1"/>
    <col min="13830" max="13830" width="30.625" style="348" customWidth="1"/>
    <col min="13831" max="13831" width="7.625" style="348" customWidth="1"/>
    <col min="13832" max="13832" width="16.125" style="348" customWidth="1"/>
    <col min="13833" max="13833" width="8.25" style="348" customWidth="1"/>
    <col min="13834" max="13834" width="2.75" style="348" customWidth="1"/>
    <col min="13835" max="13835" width="17.625" style="348" customWidth="1"/>
    <col min="13836" max="13836" width="3.25" style="348" customWidth="1"/>
    <col min="13837" max="13837" width="8" style="348" customWidth="1"/>
    <col min="13838" max="13838" width="10" style="348" customWidth="1"/>
    <col min="13839" max="13839" width="14" style="348" customWidth="1"/>
    <col min="13840" max="13840" width="7.125" style="348" customWidth="1"/>
    <col min="13841" max="13841" width="1.625" style="348" customWidth="1"/>
    <col min="13842" max="13842" width="3.625" style="348" customWidth="1"/>
    <col min="13843" max="14080" width="9" style="348"/>
    <col min="14081" max="14081" width="1.625" style="348" customWidth="1"/>
    <col min="14082" max="14082" width="6.125" style="348" customWidth="1"/>
    <col min="14083" max="14083" width="5.625" style="348" customWidth="1"/>
    <col min="14084" max="14084" width="21.375" style="348" customWidth="1"/>
    <col min="14085" max="14085" width="8.5" style="348" customWidth="1"/>
    <col min="14086" max="14086" width="30.625" style="348" customWidth="1"/>
    <col min="14087" max="14087" width="7.625" style="348" customWidth="1"/>
    <col min="14088" max="14088" width="16.125" style="348" customWidth="1"/>
    <col min="14089" max="14089" width="8.25" style="348" customWidth="1"/>
    <col min="14090" max="14090" width="2.75" style="348" customWidth="1"/>
    <col min="14091" max="14091" width="17.625" style="348" customWidth="1"/>
    <col min="14092" max="14092" width="3.25" style="348" customWidth="1"/>
    <col min="14093" max="14093" width="8" style="348" customWidth="1"/>
    <col min="14094" max="14094" width="10" style="348" customWidth="1"/>
    <col min="14095" max="14095" width="14" style="348" customWidth="1"/>
    <col min="14096" max="14096" width="7.125" style="348" customWidth="1"/>
    <col min="14097" max="14097" width="1.625" style="348" customWidth="1"/>
    <col min="14098" max="14098" width="3.625" style="348" customWidth="1"/>
    <col min="14099" max="14336" width="9" style="348"/>
    <col min="14337" max="14337" width="1.625" style="348" customWidth="1"/>
    <col min="14338" max="14338" width="6.125" style="348" customWidth="1"/>
    <col min="14339" max="14339" width="5.625" style="348" customWidth="1"/>
    <col min="14340" max="14340" width="21.375" style="348" customWidth="1"/>
    <col min="14341" max="14341" width="8.5" style="348" customWidth="1"/>
    <col min="14342" max="14342" width="30.625" style="348" customWidth="1"/>
    <col min="14343" max="14343" width="7.625" style="348" customWidth="1"/>
    <col min="14344" max="14344" width="16.125" style="348" customWidth="1"/>
    <col min="14345" max="14345" width="8.25" style="348" customWidth="1"/>
    <col min="14346" max="14346" width="2.75" style="348" customWidth="1"/>
    <col min="14347" max="14347" width="17.625" style="348" customWidth="1"/>
    <col min="14348" max="14348" width="3.25" style="348" customWidth="1"/>
    <col min="14349" max="14349" width="8" style="348" customWidth="1"/>
    <col min="14350" max="14350" width="10" style="348" customWidth="1"/>
    <col min="14351" max="14351" width="14" style="348" customWidth="1"/>
    <col min="14352" max="14352" width="7.125" style="348" customWidth="1"/>
    <col min="14353" max="14353" width="1.625" style="348" customWidth="1"/>
    <col min="14354" max="14354" width="3.625" style="348" customWidth="1"/>
    <col min="14355" max="14592" width="9" style="348"/>
    <col min="14593" max="14593" width="1.625" style="348" customWidth="1"/>
    <col min="14594" max="14594" width="6.125" style="348" customWidth="1"/>
    <col min="14595" max="14595" width="5.625" style="348" customWidth="1"/>
    <col min="14596" max="14596" width="21.375" style="348" customWidth="1"/>
    <col min="14597" max="14597" width="8.5" style="348" customWidth="1"/>
    <col min="14598" max="14598" width="30.625" style="348" customWidth="1"/>
    <col min="14599" max="14599" width="7.625" style="348" customWidth="1"/>
    <col min="14600" max="14600" width="16.125" style="348" customWidth="1"/>
    <col min="14601" max="14601" width="8.25" style="348" customWidth="1"/>
    <col min="14602" max="14602" width="2.75" style="348" customWidth="1"/>
    <col min="14603" max="14603" width="17.625" style="348" customWidth="1"/>
    <col min="14604" max="14604" width="3.25" style="348" customWidth="1"/>
    <col min="14605" max="14605" width="8" style="348" customWidth="1"/>
    <col min="14606" max="14606" width="10" style="348" customWidth="1"/>
    <col min="14607" max="14607" width="14" style="348" customWidth="1"/>
    <col min="14608" max="14608" width="7.125" style="348" customWidth="1"/>
    <col min="14609" max="14609" width="1.625" style="348" customWidth="1"/>
    <col min="14610" max="14610" width="3.625" style="348" customWidth="1"/>
    <col min="14611" max="14848" width="9" style="348"/>
    <col min="14849" max="14849" width="1.625" style="348" customWidth="1"/>
    <col min="14850" max="14850" width="6.125" style="348" customWidth="1"/>
    <col min="14851" max="14851" width="5.625" style="348" customWidth="1"/>
    <col min="14852" max="14852" width="21.375" style="348" customWidth="1"/>
    <col min="14853" max="14853" width="8.5" style="348" customWidth="1"/>
    <col min="14854" max="14854" width="30.625" style="348" customWidth="1"/>
    <col min="14855" max="14855" width="7.625" style="348" customWidth="1"/>
    <col min="14856" max="14856" width="16.125" style="348" customWidth="1"/>
    <col min="14857" max="14857" width="8.25" style="348" customWidth="1"/>
    <col min="14858" max="14858" width="2.75" style="348" customWidth="1"/>
    <col min="14859" max="14859" width="17.625" style="348" customWidth="1"/>
    <col min="14860" max="14860" width="3.25" style="348" customWidth="1"/>
    <col min="14861" max="14861" width="8" style="348" customWidth="1"/>
    <col min="14862" max="14862" width="10" style="348" customWidth="1"/>
    <col min="14863" max="14863" width="14" style="348" customWidth="1"/>
    <col min="14864" max="14864" width="7.125" style="348" customWidth="1"/>
    <col min="14865" max="14865" width="1.625" style="348" customWidth="1"/>
    <col min="14866" max="14866" width="3.625" style="348" customWidth="1"/>
    <col min="14867" max="15104" width="9" style="348"/>
    <col min="15105" max="15105" width="1.625" style="348" customWidth="1"/>
    <col min="15106" max="15106" width="6.125" style="348" customWidth="1"/>
    <col min="15107" max="15107" width="5.625" style="348" customWidth="1"/>
    <col min="15108" max="15108" width="21.375" style="348" customWidth="1"/>
    <col min="15109" max="15109" width="8.5" style="348" customWidth="1"/>
    <col min="15110" max="15110" width="30.625" style="348" customWidth="1"/>
    <col min="15111" max="15111" width="7.625" style="348" customWidth="1"/>
    <col min="15112" max="15112" width="16.125" style="348" customWidth="1"/>
    <col min="15113" max="15113" width="8.25" style="348" customWidth="1"/>
    <col min="15114" max="15114" width="2.75" style="348" customWidth="1"/>
    <col min="15115" max="15115" width="17.625" style="348" customWidth="1"/>
    <col min="15116" max="15116" width="3.25" style="348" customWidth="1"/>
    <col min="15117" max="15117" width="8" style="348" customWidth="1"/>
    <col min="15118" max="15118" width="10" style="348" customWidth="1"/>
    <col min="15119" max="15119" width="14" style="348" customWidth="1"/>
    <col min="15120" max="15120" width="7.125" style="348" customWidth="1"/>
    <col min="15121" max="15121" width="1.625" style="348" customWidth="1"/>
    <col min="15122" max="15122" width="3.625" style="348" customWidth="1"/>
    <col min="15123" max="15360" width="9" style="348"/>
    <col min="15361" max="15361" width="1.625" style="348" customWidth="1"/>
    <col min="15362" max="15362" width="6.125" style="348" customWidth="1"/>
    <col min="15363" max="15363" width="5.625" style="348" customWidth="1"/>
    <col min="15364" max="15364" width="21.375" style="348" customWidth="1"/>
    <col min="15365" max="15365" width="8.5" style="348" customWidth="1"/>
    <col min="15366" max="15366" width="30.625" style="348" customWidth="1"/>
    <col min="15367" max="15367" width="7.625" style="348" customWidth="1"/>
    <col min="15368" max="15368" width="16.125" style="348" customWidth="1"/>
    <col min="15369" max="15369" width="8.25" style="348" customWidth="1"/>
    <col min="15370" max="15370" width="2.75" style="348" customWidth="1"/>
    <col min="15371" max="15371" width="17.625" style="348" customWidth="1"/>
    <col min="15372" max="15372" width="3.25" style="348" customWidth="1"/>
    <col min="15373" max="15373" width="8" style="348" customWidth="1"/>
    <col min="15374" max="15374" width="10" style="348" customWidth="1"/>
    <col min="15375" max="15375" width="14" style="348" customWidth="1"/>
    <col min="15376" max="15376" width="7.125" style="348" customWidth="1"/>
    <col min="15377" max="15377" width="1.625" style="348" customWidth="1"/>
    <col min="15378" max="15378" width="3.625" style="348" customWidth="1"/>
    <col min="15379" max="15616" width="9" style="348"/>
    <col min="15617" max="15617" width="1.625" style="348" customWidth="1"/>
    <col min="15618" max="15618" width="6.125" style="348" customWidth="1"/>
    <col min="15619" max="15619" width="5.625" style="348" customWidth="1"/>
    <col min="15620" max="15620" width="21.375" style="348" customWidth="1"/>
    <col min="15621" max="15621" width="8.5" style="348" customWidth="1"/>
    <col min="15622" max="15622" width="30.625" style="348" customWidth="1"/>
    <col min="15623" max="15623" width="7.625" style="348" customWidth="1"/>
    <col min="15624" max="15624" width="16.125" style="348" customWidth="1"/>
    <col min="15625" max="15625" width="8.25" style="348" customWidth="1"/>
    <col min="15626" max="15626" width="2.75" style="348" customWidth="1"/>
    <col min="15627" max="15627" width="17.625" style="348" customWidth="1"/>
    <col min="15628" max="15628" width="3.25" style="348" customWidth="1"/>
    <col min="15629" max="15629" width="8" style="348" customWidth="1"/>
    <col min="15630" max="15630" width="10" style="348" customWidth="1"/>
    <col min="15631" max="15631" width="14" style="348" customWidth="1"/>
    <col min="15632" max="15632" width="7.125" style="348" customWidth="1"/>
    <col min="15633" max="15633" width="1.625" style="348" customWidth="1"/>
    <col min="15634" max="15634" width="3.625" style="348" customWidth="1"/>
    <col min="15635" max="15872" width="9" style="348"/>
    <col min="15873" max="15873" width="1.625" style="348" customWidth="1"/>
    <col min="15874" max="15874" width="6.125" style="348" customWidth="1"/>
    <col min="15875" max="15875" width="5.625" style="348" customWidth="1"/>
    <col min="15876" max="15876" width="21.375" style="348" customWidth="1"/>
    <col min="15877" max="15877" width="8.5" style="348" customWidth="1"/>
    <col min="15878" max="15878" width="30.625" style="348" customWidth="1"/>
    <col min="15879" max="15879" width="7.625" style="348" customWidth="1"/>
    <col min="15880" max="15880" width="16.125" style="348" customWidth="1"/>
    <col min="15881" max="15881" width="8.25" style="348" customWidth="1"/>
    <col min="15882" max="15882" width="2.75" style="348" customWidth="1"/>
    <col min="15883" max="15883" width="17.625" style="348" customWidth="1"/>
    <col min="15884" max="15884" width="3.25" style="348" customWidth="1"/>
    <col min="15885" max="15885" width="8" style="348" customWidth="1"/>
    <col min="15886" max="15886" width="10" style="348" customWidth="1"/>
    <col min="15887" max="15887" width="14" style="348" customWidth="1"/>
    <col min="15888" max="15888" width="7.125" style="348" customWidth="1"/>
    <col min="15889" max="15889" width="1.625" style="348" customWidth="1"/>
    <col min="15890" max="15890" width="3.625" style="348" customWidth="1"/>
    <col min="15891" max="16128" width="9" style="348"/>
    <col min="16129" max="16129" width="1.625" style="348" customWidth="1"/>
    <col min="16130" max="16130" width="6.125" style="348" customWidth="1"/>
    <col min="16131" max="16131" width="5.625" style="348" customWidth="1"/>
    <col min="16132" max="16132" width="21.375" style="348" customWidth="1"/>
    <col min="16133" max="16133" width="8.5" style="348" customWidth="1"/>
    <col min="16134" max="16134" width="30.625" style="348" customWidth="1"/>
    <col min="16135" max="16135" width="7.625" style="348" customWidth="1"/>
    <col min="16136" max="16136" width="16.125" style="348" customWidth="1"/>
    <col min="16137" max="16137" width="8.25" style="348" customWidth="1"/>
    <col min="16138" max="16138" width="2.75" style="348" customWidth="1"/>
    <col min="16139" max="16139" width="17.625" style="348" customWidth="1"/>
    <col min="16140" max="16140" width="3.25" style="348" customWidth="1"/>
    <col min="16141" max="16141" width="8" style="348" customWidth="1"/>
    <col min="16142" max="16142" width="10" style="348" customWidth="1"/>
    <col min="16143" max="16143" width="14" style="348" customWidth="1"/>
    <col min="16144" max="16144" width="7.125" style="348" customWidth="1"/>
    <col min="16145" max="16145" width="1.625" style="348" customWidth="1"/>
    <col min="16146" max="16146" width="3.625" style="348" customWidth="1"/>
    <col min="16147" max="16384" width="9" style="348"/>
  </cols>
  <sheetData>
    <row r="1" spans="2:19" s="276" customFormat="1" ht="17.25" customHeight="1" thickBot="1"/>
    <row r="2" spans="2:19" s="276" customFormat="1" ht="24.75" customHeight="1">
      <c r="B2" s="277"/>
      <c r="C2" s="278"/>
      <c r="D2" s="279"/>
      <c r="E2" s="280" t="s">
        <v>223</v>
      </c>
      <c r="F2" s="398" t="s">
        <v>261</v>
      </c>
      <c r="G2" s="399"/>
      <c r="H2" s="281"/>
      <c r="I2" s="281"/>
      <c r="J2" s="281"/>
      <c r="K2" s="281"/>
      <c r="L2" s="281"/>
      <c r="M2" s="281"/>
      <c r="N2" s="281"/>
      <c r="O2" s="281"/>
      <c r="P2" s="282"/>
    </row>
    <row r="3" spans="2:19" s="276" customFormat="1" ht="28.5" customHeight="1">
      <c r="B3" s="404" t="s">
        <v>260</v>
      </c>
      <c r="C3" s="405"/>
      <c r="D3" s="406"/>
      <c r="E3" s="283"/>
      <c r="F3" s="400"/>
      <c r="G3" s="401"/>
      <c r="H3" s="283"/>
      <c r="I3" s="283"/>
      <c r="J3" s="283"/>
      <c r="K3" s="283"/>
      <c r="L3" s="283"/>
      <c r="M3" s="283"/>
      <c r="N3" s="283"/>
      <c r="O3" s="283"/>
      <c r="P3" s="284"/>
      <c r="S3" s="285"/>
    </row>
    <row r="4" spans="2:19" s="276" customFormat="1" ht="24.75" customHeight="1">
      <c r="B4" s="286"/>
      <c r="C4" s="287"/>
      <c r="D4" s="288"/>
      <c r="E4" s="289" t="s">
        <v>224</v>
      </c>
      <c r="F4" s="402"/>
      <c r="G4" s="403"/>
      <c r="H4" s="290"/>
      <c r="I4" s="290"/>
      <c r="J4" s="290"/>
      <c r="K4" s="290"/>
      <c r="L4" s="290"/>
      <c r="M4" s="290"/>
      <c r="N4" s="290"/>
      <c r="O4" s="290"/>
      <c r="P4" s="291"/>
    </row>
    <row r="5" spans="2:19" s="276" customFormat="1" ht="57.75" customHeight="1">
      <c r="B5" s="407" t="s">
        <v>225</v>
      </c>
      <c r="C5" s="408"/>
      <c r="D5" s="409"/>
      <c r="E5" s="292"/>
      <c r="F5" s="410" t="s">
        <v>252</v>
      </c>
      <c r="G5" s="411"/>
      <c r="H5" s="411"/>
      <c r="I5" s="411"/>
      <c r="J5" s="411"/>
      <c r="K5" s="411"/>
      <c r="L5" s="411"/>
      <c r="M5" s="411"/>
      <c r="N5" s="411"/>
      <c r="O5" s="293"/>
      <c r="P5" s="294"/>
    </row>
    <row r="6" spans="2:19" s="276" customFormat="1" ht="58.5" customHeight="1">
      <c r="B6" s="407" t="s">
        <v>226</v>
      </c>
      <c r="C6" s="408"/>
      <c r="D6" s="409"/>
      <c r="E6" s="287"/>
      <c r="F6" s="412" t="s">
        <v>256</v>
      </c>
      <c r="G6" s="413"/>
      <c r="H6" s="413"/>
      <c r="I6" s="413"/>
      <c r="J6" s="413"/>
      <c r="K6" s="413"/>
      <c r="L6" s="413"/>
      <c r="M6" s="413"/>
      <c r="N6" s="413"/>
      <c r="O6" s="413"/>
      <c r="P6" s="414"/>
    </row>
    <row r="7" spans="2:19" s="276" customFormat="1" ht="30" customHeight="1">
      <c r="B7" s="415" t="s">
        <v>227</v>
      </c>
      <c r="C7" s="416"/>
      <c r="D7" s="417"/>
      <c r="E7" s="285"/>
      <c r="F7" s="285"/>
      <c r="G7" s="285"/>
      <c r="H7" s="424"/>
      <c r="I7" s="425"/>
      <c r="J7" s="425"/>
      <c r="K7" s="295"/>
      <c r="L7" s="295"/>
      <c r="M7" s="285"/>
      <c r="N7" s="285"/>
      <c r="O7" s="285"/>
      <c r="P7" s="296"/>
    </row>
    <row r="8" spans="2:19" s="276" customFormat="1" ht="30" customHeight="1">
      <c r="B8" s="418"/>
      <c r="C8" s="419"/>
      <c r="D8" s="420"/>
      <c r="E8" s="285"/>
      <c r="F8" s="285"/>
      <c r="G8" s="297"/>
      <c r="H8" s="426"/>
      <c r="I8" s="427"/>
      <c r="J8" s="427"/>
      <c r="K8" s="298"/>
      <c r="L8" s="295"/>
      <c r="M8" s="285"/>
      <c r="N8" s="285"/>
      <c r="O8" s="285"/>
      <c r="P8" s="296"/>
    </row>
    <row r="9" spans="2:19" s="276" customFormat="1" ht="31.5" customHeight="1">
      <c r="B9" s="418"/>
      <c r="C9" s="419"/>
      <c r="D9" s="420"/>
      <c r="E9" s="285"/>
      <c r="F9" s="297" t="s">
        <v>228</v>
      </c>
      <c r="G9" s="285"/>
      <c r="H9" s="426"/>
      <c r="I9" s="427"/>
      <c r="J9" s="427"/>
      <c r="K9" s="299" t="s">
        <v>229</v>
      </c>
      <c r="L9" s="295"/>
      <c r="M9" s="300"/>
      <c r="N9" s="285"/>
      <c r="O9" s="285"/>
      <c r="P9" s="296"/>
    </row>
    <row r="10" spans="2:19" s="276" customFormat="1" ht="24" customHeight="1">
      <c r="B10" s="421"/>
      <c r="C10" s="422"/>
      <c r="D10" s="423"/>
      <c r="E10" s="287"/>
      <c r="F10" s="287"/>
      <c r="G10" s="287"/>
      <c r="H10" s="287"/>
      <c r="I10" s="287"/>
      <c r="J10" s="287"/>
      <c r="K10" s="287"/>
      <c r="L10" s="287"/>
      <c r="M10" s="287"/>
      <c r="N10" s="287"/>
      <c r="O10" s="287"/>
      <c r="P10" s="301"/>
    </row>
    <row r="11" spans="2:19" s="276" customFormat="1" ht="31.5" customHeight="1">
      <c r="B11" s="428" t="s">
        <v>230</v>
      </c>
      <c r="C11" s="285"/>
      <c r="D11" s="302"/>
      <c r="E11" s="285"/>
      <c r="F11" s="285"/>
      <c r="G11" s="285"/>
      <c r="H11" s="303"/>
      <c r="I11" s="297"/>
      <c r="J11" s="297"/>
      <c r="K11" s="304"/>
      <c r="L11" s="305"/>
      <c r="M11" s="300"/>
      <c r="N11" s="297"/>
      <c r="O11" s="297"/>
      <c r="P11" s="306"/>
    </row>
    <row r="12" spans="2:19" s="276" customFormat="1" ht="31.5" customHeight="1">
      <c r="B12" s="429"/>
      <c r="C12" s="307" t="s">
        <v>269</v>
      </c>
      <c r="D12" s="308"/>
      <c r="E12" s="387"/>
      <c r="F12" s="387"/>
      <c r="G12" s="297"/>
      <c r="H12" s="309"/>
      <c r="I12" s="297"/>
      <c r="J12" s="297"/>
      <c r="K12" s="310"/>
      <c r="L12" s="311"/>
      <c r="M12" s="389"/>
      <c r="N12" s="297"/>
      <c r="O12" s="297"/>
      <c r="P12" s="390"/>
    </row>
    <row r="13" spans="2:19" s="276" customFormat="1" ht="31.5" customHeight="1">
      <c r="B13" s="429"/>
      <c r="C13" s="297"/>
      <c r="D13" s="315"/>
      <c r="E13" s="387"/>
      <c r="F13" s="297"/>
      <c r="G13" s="431"/>
      <c r="H13" s="431"/>
      <c r="I13" s="431"/>
      <c r="J13" s="431"/>
      <c r="K13" s="431"/>
      <c r="L13" s="431"/>
      <c r="M13" s="431"/>
      <c r="N13" s="431"/>
      <c r="O13" s="431"/>
      <c r="P13" s="314"/>
    </row>
    <row r="14" spans="2:19" s="276" customFormat="1" ht="31.5" customHeight="1">
      <c r="B14" s="429"/>
      <c r="C14" s="297" t="s">
        <v>231</v>
      </c>
      <c r="D14" s="387" t="s">
        <v>255</v>
      </c>
      <c r="E14" s="387"/>
      <c r="F14" s="387"/>
      <c r="G14" s="432" t="s">
        <v>262</v>
      </c>
      <c r="H14" s="433"/>
      <c r="I14" s="433"/>
      <c r="J14" s="433"/>
      <c r="K14" s="433"/>
      <c r="L14" s="433"/>
      <c r="M14" s="433"/>
      <c r="N14" s="433"/>
      <c r="O14" s="433"/>
      <c r="P14" s="434"/>
    </row>
    <row r="15" spans="2:19" s="276" customFormat="1" ht="31.5" customHeight="1">
      <c r="B15" s="429"/>
      <c r="C15" s="297"/>
      <c r="D15" s="387"/>
      <c r="E15" s="387"/>
      <c r="F15" s="387"/>
      <c r="G15" s="432"/>
      <c r="H15" s="433"/>
      <c r="I15" s="433"/>
      <c r="J15" s="433"/>
      <c r="K15" s="433"/>
      <c r="L15" s="433"/>
      <c r="M15" s="433"/>
      <c r="N15" s="433"/>
      <c r="O15" s="433"/>
      <c r="P15" s="434"/>
    </row>
    <row r="16" spans="2:19" s="276" customFormat="1" ht="31.5" customHeight="1">
      <c r="B16" s="429"/>
      <c r="C16" s="297" t="s">
        <v>254</v>
      </c>
      <c r="D16" s="315" t="s">
        <v>253</v>
      </c>
      <c r="E16" s="387"/>
      <c r="F16" s="387"/>
      <c r="G16" s="432" t="s">
        <v>263</v>
      </c>
      <c r="H16" s="433"/>
      <c r="I16" s="433"/>
      <c r="J16" s="433"/>
      <c r="K16" s="433"/>
      <c r="L16" s="433"/>
      <c r="M16" s="433"/>
      <c r="N16" s="433"/>
      <c r="O16" s="433"/>
      <c r="P16" s="434"/>
    </row>
    <row r="17" spans="2:16" s="276" customFormat="1" ht="31.5" customHeight="1">
      <c r="B17" s="429"/>
      <c r="C17" s="297"/>
      <c r="D17" s="315"/>
      <c r="E17" s="387"/>
      <c r="F17" s="297"/>
      <c r="G17" s="431"/>
      <c r="H17" s="431"/>
      <c r="I17" s="388"/>
      <c r="J17" s="388"/>
      <c r="K17" s="388"/>
      <c r="L17" s="388"/>
      <c r="M17" s="388"/>
      <c r="N17" s="388"/>
      <c r="O17" s="388"/>
      <c r="P17" s="314"/>
    </row>
    <row r="18" spans="2:16" s="276" customFormat="1" ht="31.5" customHeight="1">
      <c r="B18" s="429"/>
      <c r="C18" s="315"/>
      <c r="D18" s="315"/>
      <c r="E18" s="387"/>
      <c r="F18" s="387"/>
      <c r="G18" s="431"/>
      <c r="H18" s="431"/>
      <c r="I18" s="431"/>
      <c r="J18" s="388"/>
      <c r="K18" s="388"/>
      <c r="L18" s="388"/>
      <c r="M18" s="388"/>
      <c r="N18" s="388"/>
      <c r="O18" s="388"/>
      <c r="P18" s="314"/>
    </row>
    <row r="19" spans="2:16" s="276" customFormat="1" ht="31.5" customHeight="1">
      <c r="B19" s="429"/>
      <c r="C19" s="307"/>
      <c r="D19" s="308"/>
      <c r="E19" s="387"/>
      <c r="F19" s="297"/>
      <c r="G19" s="431"/>
      <c r="H19" s="431"/>
      <c r="I19" s="431"/>
      <c r="J19" s="431"/>
      <c r="K19" s="431"/>
      <c r="L19" s="431"/>
      <c r="M19" s="431"/>
      <c r="N19" s="431"/>
      <c r="O19" s="431"/>
      <c r="P19" s="390"/>
    </row>
    <row r="20" spans="2:16" s="276" customFormat="1" ht="31.5" customHeight="1">
      <c r="B20" s="429"/>
      <c r="C20" s="297"/>
      <c r="D20" s="315"/>
      <c r="E20" s="387"/>
      <c r="F20" s="387"/>
      <c r="G20" s="431"/>
      <c r="H20" s="431"/>
      <c r="I20" s="431"/>
      <c r="J20" s="431"/>
      <c r="K20" s="431"/>
      <c r="L20" s="431"/>
      <c r="M20" s="431"/>
      <c r="N20" s="431"/>
      <c r="O20" s="431"/>
      <c r="P20" s="314"/>
    </row>
    <row r="21" spans="2:16" s="276" customFormat="1" ht="31.5" customHeight="1">
      <c r="B21" s="429"/>
      <c r="C21" s="312"/>
      <c r="D21" s="313"/>
      <c r="E21" s="285"/>
      <c r="F21" s="297"/>
      <c r="G21" s="431"/>
      <c r="H21" s="431"/>
      <c r="I21" s="316"/>
      <c r="J21" s="285"/>
      <c r="K21" s="317"/>
      <c r="L21" s="311"/>
      <c r="M21" s="285"/>
      <c r="N21" s="318"/>
      <c r="O21" s="318"/>
      <c r="P21" s="296"/>
    </row>
    <row r="22" spans="2:16" s="276" customFormat="1" ht="31.5" customHeight="1">
      <c r="B22" s="429"/>
      <c r="C22" s="312"/>
      <c r="D22" s="313"/>
      <c r="E22" s="285"/>
      <c r="F22" s="285"/>
      <c r="G22" s="431"/>
      <c r="H22" s="431"/>
      <c r="I22" s="431"/>
      <c r="J22" s="297"/>
      <c r="K22" s="317"/>
      <c r="L22" s="285"/>
      <c r="M22" s="285"/>
      <c r="N22" s="285"/>
      <c r="O22" s="285"/>
      <c r="P22" s="296"/>
    </row>
    <row r="23" spans="2:16" s="276" customFormat="1" ht="31.5" customHeight="1">
      <c r="B23" s="429"/>
      <c r="C23" s="285"/>
      <c r="D23" s="319"/>
      <c r="E23" s="285"/>
      <c r="F23" s="285"/>
      <c r="G23" s="297"/>
      <c r="H23" s="303"/>
      <c r="I23" s="297"/>
      <c r="J23" s="285"/>
      <c r="K23" s="317"/>
      <c r="L23" s="285"/>
      <c r="M23" s="285"/>
      <c r="N23" s="285"/>
      <c r="O23" s="285"/>
      <c r="P23" s="296"/>
    </row>
    <row r="24" spans="2:16" s="276" customFormat="1" ht="31.5" customHeight="1">
      <c r="B24" s="429"/>
      <c r="C24" s="285"/>
      <c r="D24" s="285"/>
      <c r="E24" s="285"/>
      <c r="F24" s="285"/>
      <c r="G24" s="285"/>
      <c r="H24" s="285"/>
      <c r="I24" s="285"/>
      <c r="J24" s="285"/>
      <c r="K24" s="285"/>
      <c r="L24" s="285"/>
      <c r="M24" s="285"/>
      <c r="N24" s="285"/>
      <c r="O24" s="285"/>
      <c r="P24" s="296"/>
    </row>
    <row r="25" spans="2:16" s="276" customFormat="1" ht="31.5" customHeight="1">
      <c r="B25" s="429"/>
      <c r="C25" s="285"/>
      <c r="D25" s="285"/>
      <c r="E25" s="285"/>
      <c r="F25" s="285"/>
      <c r="G25" s="285"/>
      <c r="H25" s="285"/>
      <c r="I25" s="285"/>
      <c r="J25" s="285"/>
      <c r="K25" s="285"/>
      <c r="L25" s="285"/>
      <c r="M25" s="285"/>
      <c r="N25" s="285"/>
      <c r="O25" s="285"/>
      <c r="P25" s="296"/>
    </row>
    <row r="26" spans="2:16" s="276" customFormat="1" ht="31.5" customHeight="1">
      <c r="B26" s="430"/>
      <c r="C26" s="287"/>
      <c r="D26" s="320"/>
      <c r="E26" s="287"/>
      <c r="F26" s="287"/>
      <c r="G26" s="287"/>
      <c r="H26" s="287"/>
      <c r="I26" s="287"/>
      <c r="J26" s="287"/>
      <c r="K26" s="287"/>
      <c r="L26" s="287"/>
      <c r="M26" s="287"/>
      <c r="N26" s="287"/>
      <c r="O26" s="287"/>
      <c r="P26" s="301"/>
    </row>
    <row r="27" spans="2:16" s="276" customFormat="1" ht="45.75" customHeight="1">
      <c r="B27" s="286"/>
      <c r="C27" s="287"/>
      <c r="D27" s="287"/>
      <c r="E27" s="287"/>
      <c r="F27" s="287"/>
      <c r="G27" s="287"/>
      <c r="H27" s="287"/>
      <c r="I27" s="287"/>
      <c r="J27" s="287"/>
      <c r="K27" s="321" t="s">
        <v>232</v>
      </c>
      <c r="L27" s="454" t="s">
        <v>233</v>
      </c>
      <c r="M27" s="455"/>
      <c r="N27" s="455"/>
      <c r="O27" s="455"/>
      <c r="P27" s="456"/>
    </row>
    <row r="28" spans="2:16" s="276" customFormat="1" ht="18" customHeight="1">
      <c r="B28" s="322"/>
      <c r="C28" s="323"/>
      <c r="D28" s="324"/>
      <c r="E28" s="325"/>
      <c r="F28" s="326"/>
      <c r="G28" s="326"/>
      <c r="H28" s="452"/>
      <c r="I28" s="453"/>
      <c r="J28" s="453"/>
      <c r="K28" s="298"/>
      <c r="L28" s="298"/>
      <c r="M28" s="326"/>
      <c r="N28" s="326"/>
      <c r="O28" s="303"/>
      <c r="P28" s="296"/>
    </row>
    <row r="29" spans="2:16" s="276" customFormat="1" ht="27" customHeight="1">
      <c r="B29" s="327"/>
      <c r="C29" s="328"/>
      <c r="D29" s="419" t="s">
        <v>234</v>
      </c>
      <c r="E29" s="420"/>
      <c r="F29" s="303"/>
      <c r="G29" s="297"/>
      <c r="H29" s="438"/>
      <c r="I29" s="439"/>
      <c r="J29" s="439"/>
      <c r="K29" s="298"/>
      <c r="L29" s="298"/>
      <c r="M29" s="303"/>
      <c r="N29" s="303"/>
      <c r="O29" s="303"/>
      <c r="P29" s="296"/>
    </row>
    <row r="30" spans="2:16" s="276" customFormat="1" ht="27" customHeight="1">
      <c r="B30" s="327"/>
      <c r="C30" s="329"/>
      <c r="D30" s="419"/>
      <c r="E30" s="420"/>
      <c r="F30" s="330"/>
      <c r="G30" s="330"/>
      <c r="H30" s="438"/>
      <c r="I30" s="439"/>
      <c r="J30" s="439"/>
      <c r="K30" s="331" t="s">
        <v>235</v>
      </c>
      <c r="L30" s="332"/>
      <c r="M30" s="330"/>
      <c r="N30" s="285"/>
      <c r="O30" s="285"/>
      <c r="P30" s="296"/>
    </row>
    <row r="31" spans="2:16" s="276" customFormat="1" ht="18" customHeight="1">
      <c r="B31" s="435" t="s">
        <v>236</v>
      </c>
      <c r="C31" s="333"/>
      <c r="D31" s="290"/>
      <c r="E31" s="334"/>
      <c r="F31" s="335"/>
      <c r="G31" s="335"/>
      <c r="H31" s="335"/>
      <c r="I31" s="335"/>
      <c r="J31" s="335"/>
      <c r="K31" s="335"/>
      <c r="L31" s="335"/>
      <c r="M31" s="336"/>
      <c r="N31" s="287"/>
      <c r="O31" s="287"/>
      <c r="P31" s="301"/>
    </row>
    <row r="32" spans="2:16" s="276" customFormat="1" ht="18" customHeight="1">
      <c r="B32" s="435"/>
      <c r="C32" s="329"/>
      <c r="D32" s="283"/>
      <c r="E32" s="337"/>
      <c r="F32" s="338"/>
      <c r="G32" s="330"/>
      <c r="H32" s="330"/>
      <c r="I32" s="330"/>
      <c r="J32" s="330"/>
      <c r="K32" s="330"/>
      <c r="L32" s="330"/>
      <c r="M32" s="330"/>
      <c r="N32" s="285"/>
      <c r="O32" s="285"/>
      <c r="P32" s="296"/>
    </row>
    <row r="33" spans="2:28" s="276" customFormat="1" ht="27" customHeight="1">
      <c r="B33" s="435"/>
      <c r="C33" s="329"/>
      <c r="D33" s="437" t="s">
        <v>237</v>
      </c>
      <c r="E33" s="420"/>
      <c r="F33" s="330"/>
      <c r="G33" s="297"/>
      <c r="H33" s="438"/>
      <c r="I33" s="439"/>
      <c r="J33" s="439"/>
      <c r="K33" s="298"/>
      <c r="L33" s="330"/>
      <c r="M33" s="330"/>
      <c r="N33" s="285"/>
      <c r="O33" s="285"/>
      <c r="P33" s="296"/>
    </row>
    <row r="34" spans="2:28" s="276" customFormat="1" ht="27" customHeight="1">
      <c r="B34" s="435"/>
      <c r="C34" s="329"/>
      <c r="D34" s="437"/>
      <c r="E34" s="420"/>
      <c r="F34" s="330"/>
      <c r="G34" s="330"/>
      <c r="H34" s="438"/>
      <c r="I34" s="439"/>
      <c r="J34" s="439"/>
      <c r="K34" s="331" t="s">
        <v>235</v>
      </c>
      <c r="L34" s="330"/>
      <c r="M34" s="339"/>
      <c r="N34" s="285"/>
      <c r="O34" s="285"/>
      <c r="P34" s="296"/>
    </row>
    <row r="35" spans="2:28" s="276" customFormat="1" ht="18" customHeight="1">
      <c r="B35" s="435"/>
      <c r="C35" s="328"/>
      <c r="D35" s="290"/>
      <c r="E35" s="334"/>
      <c r="F35" s="335"/>
      <c r="G35" s="335"/>
      <c r="H35" s="335"/>
      <c r="I35" s="335"/>
      <c r="J35" s="335"/>
      <c r="K35" s="335"/>
      <c r="L35" s="335"/>
      <c r="M35" s="335"/>
      <c r="N35" s="287"/>
      <c r="O35" s="287"/>
      <c r="P35" s="301"/>
    </row>
    <row r="36" spans="2:28" s="276" customFormat="1" ht="18" customHeight="1">
      <c r="B36" s="435"/>
      <c r="C36" s="440"/>
      <c r="D36" s="283"/>
      <c r="E36" s="337"/>
      <c r="F36" s="338"/>
      <c r="G36" s="330"/>
      <c r="H36" s="330"/>
      <c r="I36" s="330"/>
      <c r="J36" s="330"/>
      <c r="K36" s="330"/>
      <c r="L36" s="330"/>
      <c r="M36" s="330"/>
      <c r="N36" s="285"/>
      <c r="O36" s="285"/>
      <c r="P36" s="296"/>
    </row>
    <row r="37" spans="2:28" s="276" customFormat="1" ht="27" customHeight="1">
      <c r="B37" s="435"/>
      <c r="C37" s="440"/>
      <c r="D37" s="437" t="s">
        <v>238</v>
      </c>
      <c r="E37" s="420"/>
      <c r="F37" s="330"/>
      <c r="G37" s="297"/>
      <c r="H37" s="438"/>
      <c r="I37" s="439"/>
      <c r="J37" s="439"/>
      <c r="K37" s="298"/>
      <c r="L37" s="330"/>
      <c r="M37" s="330"/>
      <c r="N37" s="285"/>
      <c r="O37" s="285"/>
      <c r="P37" s="296"/>
    </row>
    <row r="38" spans="2:28" s="276" customFormat="1" ht="26.25" customHeight="1">
      <c r="B38" s="435"/>
      <c r="C38" s="440"/>
      <c r="D38" s="437"/>
      <c r="E38" s="420"/>
      <c r="F38" s="330"/>
      <c r="G38" s="330"/>
      <c r="H38" s="438"/>
      <c r="I38" s="439"/>
      <c r="J38" s="439"/>
      <c r="K38" s="331" t="s">
        <v>235</v>
      </c>
      <c r="L38" s="332"/>
      <c r="M38" s="330"/>
      <c r="N38" s="285"/>
      <c r="O38" s="285"/>
      <c r="P38" s="296"/>
    </row>
    <row r="39" spans="2:28" s="276" customFormat="1" ht="18" customHeight="1">
      <c r="B39" s="435"/>
      <c r="C39" s="440"/>
      <c r="D39" s="290"/>
      <c r="E39" s="334"/>
      <c r="F39" s="287"/>
      <c r="G39" s="287"/>
      <c r="H39" s="287"/>
      <c r="I39" s="287"/>
      <c r="J39" s="287"/>
      <c r="K39" s="287"/>
      <c r="L39" s="287"/>
      <c r="M39" s="287"/>
      <c r="N39" s="287"/>
      <c r="O39" s="287"/>
      <c r="P39" s="301"/>
    </row>
    <row r="40" spans="2:28" s="276" customFormat="1" ht="18" customHeight="1">
      <c r="B40" s="435"/>
      <c r="C40" s="440"/>
      <c r="D40" s="283"/>
      <c r="E40" s="337"/>
      <c r="F40" s="338"/>
      <c r="G40" s="330"/>
      <c r="H40" s="330"/>
      <c r="I40" s="330"/>
      <c r="J40" s="330"/>
      <c r="K40" s="330"/>
      <c r="L40" s="330"/>
      <c r="M40" s="330"/>
      <c r="N40" s="285"/>
      <c r="O40" s="285"/>
      <c r="P40" s="296"/>
    </row>
    <row r="41" spans="2:28" s="276" customFormat="1" ht="27" customHeight="1">
      <c r="B41" s="435"/>
      <c r="C41" s="440"/>
      <c r="D41" s="437"/>
      <c r="E41" s="420"/>
      <c r="F41" s="330"/>
      <c r="G41" s="330"/>
      <c r="H41" s="438"/>
      <c r="I41" s="439"/>
      <c r="J41" s="439"/>
      <c r="K41" s="331"/>
      <c r="L41" s="330"/>
      <c r="M41" s="339"/>
      <c r="N41" s="285"/>
      <c r="O41" s="285"/>
      <c r="P41" s="296"/>
      <c r="AB41" s="276" t="s">
        <v>239</v>
      </c>
    </row>
    <row r="42" spans="2:28" s="276" customFormat="1" ht="18" customHeight="1">
      <c r="B42" s="435"/>
      <c r="C42" s="440"/>
      <c r="D42" s="290"/>
      <c r="E42" s="334"/>
      <c r="F42" s="335"/>
      <c r="G42" s="335"/>
      <c r="H42" s="335"/>
      <c r="I42" s="335"/>
      <c r="J42" s="335"/>
      <c r="K42" s="335"/>
      <c r="L42" s="335"/>
      <c r="M42" s="335"/>
      <c r="N42" s="287"/>
      <c r="O42" s="287"/>
      <c r="P42" s="301"/>
    </row>
    <row r="43" spans="2:28" s="276" customFormat="1" ht="18" customHeight="1">
      <c r="B43" s="435"/>
      <c r="C43" s="440"/>
      <c r="D43" s="283"/>
      <c r="E43" s="337"/>
      <c r="F43" s="338"/>
      <c r="G43" s="330"/>
      <c r="H43" s="330"/>
      <c r="I43" s="330"/>
      <c r="J43" s="330"/>
      <c r="K43" s="330"/>
      <c r="L43" s="330"/>
      <c r="M43" s="330"/>
      <c r="N43" s="285"/>
      <c r="O43" s="285"/>
      <c r="P43" s="296"/>
    </row>
    <row r="44" spans="2:28" s="276" customFormat="1" ht="26.25" customHeight="1">
      <c r="B44" s="435"/>
      <c r="C44" s="440"/>
      <c r="D44" s="437"/>
      <c r="E44" s="420"/>
      <c r="F44" s="330"/>
      <c r="G44" s="330"/>
      <c r="H44" s="438"/>
      <c r="I44" s="439"/>
      <c r="J44" s="439"/>
      <c r="K44" s="331"/>
      <c r="L44" s="330"/>
      <c r="M44" s="339"/>
      <c r="N44" s="285"/>
      <c r="O44" s="285"/>
      <c r="P44" s="296"/>
    </row>
    <row r="45" spans="2:28" s="276" customFormat="1" ht="18" customHeight="1">
      <c r="B45" s="436"/>
      <c r="C45" s="441"/>
      <c r="D45" s="290"/>
      <c r="E45" s="334"/>
      <c r="F45" s="335"/>
      <c r="G45" s="335"/>
      <c r="H45" s="335"/>
      <c r="I45" s="335"/>
      <c r="J45" s="335"/>
      <c r="K45" s="335"/>
      <c r="L45" s="335"/>
      <c r="M45" s="335"/>
      <c r="N45" s="287"/>
      <c r="O45" s="287"/>
      <c r="P45" s="301"/>
    </row>
    <row r="46" spans="2:28" s="276" customFormat="1" ht="27.95" customHeight="1">
      <c r="B46" s="340" t="s">
        <v>240</v>
      </c>
      <c r="D46" s="442"/>
      <c r="E46" s="443"/>
      <c r="F46" s="443"/>
      <c r="G46" s="443"/>
      <c r="H46" s="443"/>
      <c r="I46" s="443"/>
      <c r="J46" s="443"/>
      <c r="K46" s="443"/>
      <c r="L46" s="443"/>
      <c r="M46" s="443"/>
      <c r="N46" s="443"/>
      <c r="O46" s="443"/>
      <c r="P46" s="296"/>
    </row>
    <row r="47" spans="2:28" s="276" customFormat="1" ht="27.95" customHeight="1">
      <c r="B47" s="340" t="s">
        <v>241</v>
      </c>
      <c r="C47" s="285"/>
      <c r="D47" s="444"/>
      <c r="E47" s="444"/>
      <c r="F47" s="444"/>
      <c r="G47" s="444"/>
      <c r="H47" s="444"/>
      <c r="I47" s="444"/>
      <c r="J47" s="444"/>
      <c r="K47" s="444"/>
      <c r="L47" s="444"/>
      <c r="M47" s="444"/>
      <c r="N47" s="444"/>
      <c r="O47" s="444"/>
      <c r="P47" s="296"/>
    </row>
    <row r="48" spans="2:28" s="276" customFormat="1" ht="27.95" customHeight="1">
      <c r="B48" s="340" t="s">
        <v>242</v>
      </c>
      <c r="D48" s="444"/>
      <c r="E48" s="444"/>
      <c r="F48" s="444"/>
      <c r="G48" s="444"/>
      <c r="H48" s="444"/>
      <c r="I48" s="444"/>
      <c r="J48" s="444"/>
      <c r="K48" s="444"/>
      <c r="L48" s="444"/>
      <c r="M48" s="444"/>
      <c r="N48" s="444"/>
      <c r="O48" s="444"/>
      <c r="P48" s="296"/>
    </row>
    <row r="49" spans="2:16" s="276" customFormat="1" ht="27.95" customHeight="1">
      <c r="B49" s="341" t="s">
        <v>243</v>
      </c>
      <c r="C49" s="287"/>
      <c r="D49" s="445"/>
      <c r="E49" s="445"/>
      <c r="F49" s="445"/>
      <c r="G49" s="445"/>
      <c r="H49" s="445"/>
      <c r="I49" s="445"/>
      <c r="J49" s="445"/>
      <c r="K49" s="445"/>
      <c r="L49" s="445"/>
      <c r="M49" s="445"/>
      <c r="N49" s="445"/>
      <c r="O49" s="445"/>
      <c r="P49" s="301"/>
    </row>
    <row r="50" spans="2:16" s="276" customFormat="1" ht="27.95" customHeight="1">
      <c r="B50" s="342"/>
      <c r="C50" s="446"/>
      <c r="D50" s="447"/>
      <c r="E50" s="447"/>
      <c r="F50" s="447"/>
      <c r="G50" s="447"/>
      <c r="H50" s="447"/>
      <c r="I50" s="447"/>
      <c r="J50" s="447"/>
      <c r="K50" s="447"/>
      <c r="L50" s="447"/>
      <c r="M50" s="447"/>
      <c r="N50" s="447"/>
      <c r="O50" s="447"/>
      <c r="P50" s="448"/>
    </row>
    <row r="51" spans="2:16" s="276" customFormat="1" ht="27.95" customHeight="1">
      <c r="B51" s="343" t="s">
        <v>244</v>
      </c>
      <c r="C51" s="449"/>
      <c r="D51" s="450"/>
      <c r="E51" s="450"/>
      <c r="F51" s="450"/>
      <c r="G51" s="450"/>
      <c r="H51" s="450"/>
      <c r="I51" s="450"/>
      <c r="J51" s="450"/>
      <c r="K51" s="450"/>
      <c r="L51" s="450"/>
      <c r="M51" s="450"/>
      <c r="N51" s="450"/>
      <c r="O51" s="450"/>
      <c r="P51" s="451"/>
    </row>
    <row r="52" spans="2:16" s="276" customFormat="1" ht="27.95" customHeight="1">
      <c r="B52" s="344" t="s">
        <v>245</v>
      </c>
      <c r="P52" s="296"/>
    </row>
    <row r="53" spans="2:16" s="276" customFormat="1" ht="27.95" customHeight="1" thickBot="1">
      <c r="B53" s="345"/>
      <c r="C53" s="346"/>
      <c r="D53" s="346"/>
      <c r="E53" s="346"/>
      <c r="F53" s="346"/>
      <c r="G53" s="346"/>
      <c r="H53" s="346"/>
      <c r="I53" s="346"/>
      <c r="J53" s="346"/>
      <c r="K53" s="346"/>
      <c r="L53" s="346"/>
      <c r="M53" s="346"/>
      <c r="N53" s="346"/>
      <c r="O53" s="346"/>
      <c r="P53" s="347"/>
    </row>
    <row r="54" spans="2:16" s="276" customFormat="1" ht="15" customHeight="1"/>
    <row r="55" spans="2:16" s="276" customFormat="1"/>
    <row r="56" spans="2:16" s="276" customFormat="1"/>
    <row r="57" spans="2:16" s="276" customFormat="1"/>
  </sheetData>
  <mergeCells count="40">
    <mergeCell ref="H28:J28"/>
    <mergeCell ref="D29:E30"/>
    <mergeCell ref="H29:J29"/>
    <mergeCell ref="H30:J30"/>
    <mergeCell ref="L27:P27"/>
    <mergeCell ref="D46:O49"/>
    <mergeCell ref="C50:P51"/>
    <mergeCell ref="H37:J37"/>
    <mergeCell ref="H38:J38"/>
    <mergeCell ref="D41:E41"/>
    <mergeCell ref="H41:J41"/>
    <mergeCell ref="D44:E44"/>
    <mergeCell ref="H44:J44"/>
    <mergeCell ref="B31:B45"/>
    <mergeCell ref="D33:E34"/>
    <mergeCell ref="H33:J33"/>
    <mergeCell ref="H34:J34"/>
    <mergeCell ref="C36:C45"/>
    <mergeCell ref="D37:E38"/>
    <mergeCell ref="B7:D10"/>
    <mergeCell ref="H7:J7"/>
    <mergeCell ref="H8:J8"/>
    <mergeCell ref="H9:J9"/>
    <mergeCell ref="B11:B26"/>
    <mergeCell ref="G13:O13"/>
    <mergeCell ref="G14:P14"/>
    <mergeCell ref="G16:P16"/>
    <mergeCell ref="G17:H17"/>
    <mergeCell ref="G18:I18"/>
    <mergeCell ref="G19:O19"/>
    <mergeCell ref="G20:O20"/>
    <mergeCell ref="G21:H21"/>
    <mergeCell ref="G22:I22"/>
    <mergeCell ref="G15:P15"/>
    <mergeCell ref="F2:G4"/>
    <mergeCell ref="B3:D3"/>
    <mergeCell ref="B5:D5"/>
    <mergeCell ref="F5:N5"/>
    <mergeCell ref="B6:D6"/>
    <mergeCell ref="F6:P6"/>
  </mergeCells>
  <phoneticPr fontId="20"/>
  <pageMargins left="0.7" right="0.7" top="0.75" bottom="0.75" header="0.3" footer="0.3"/>
  <pageSetup paperSize="9" scale="52" orientation="portrait" r:id="rId1"/>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4"/>
  <sheetViews>
    <sheetView showGridLines="0" view="pageBreakPreview" zoomScaleNormal="100" zoomScaleSheetLayoutView="100" workbookViewId="0">
      <selection activeCell="D23" sqref="D23"/>
    </sheetView>
  </sheetViews>
  <sheetFormatPr defaultRowHeight="13.5"/>
  <cols>
    <col min="1" max="1" width="22.625" style="1" customWidth="1"/>
    <col min="2" max="9" width="9" style="1" customWidth="1"/>
    <col min="10" max="10" width="15.25" style="1" customWidth="1"/>
    <col min="11" max="11" width="21.75" style="1" customWidth="1"/>
    <col min="12" max="12" width="9" style="1" customWidth="1"/>
    <col min="13" max="13" width="22.625" style="1" customWidth="1"/>
    <col min="14" max="21" width="9" style="1" customWidth="1"/>
    <col min="22" max="22" width="15.25" style="1" customWidth="1"/>
    <col min="23" max="23" width="21.75" style="1" customWidth="1"/>
    <col min="24" max="256" width="9" style="1" customWidth="1"/>
    <col min="257" max="257" width="22.625" style="1" customWidth="1"/>
    <col min="258" max="265" width="9" style="1" customWidth="1"/>
    <col min="266" max="266" width="15.25" style="1" customWidth="1"/>
    <col min="267" max="267" width="21.75" style="1" customWidth="1"/>
    <col min="268" max="268" width="9" style="1" customWidth="1"/>
    <col min="269" max="269" width="22.625" style="1" customWidth="1"/>
    <col min="270" max="277" width="9" style="1" customWidth="1"/>
    <col min="278" max="278" width="15.25" style="1" customWidth="1"/>
    <col min="279" max="279" width="21.75" style="1" customWidth="1"/>
    <col min="280" max="512" width="9" style="1" customWidth="1"/>
    <col min="513" max="513" width="22.625" style="1" customWidth="1"/>
    <col min="514" max="521" width="9" style="1" customWidth="1"/>
    <col min="522" max="522" width="15.25" style="1" customWidth="1"/>
    <col min="523" max="523" width="21.75" style="1" customWidth="1"/>
    <col min="524" max="524" width="9" style="1" customWidth="1"/>
    <col min="525" max="525" width="22.625" style="1" customWidth="1"/>
    <col min="526" max="533" width="9" style="1" customWidth="1"/>
    <col min="534" max="534" width="15.25" style="1" customWidth="1"/>
    <col min="535" max="535" width="21.75" style="1" customWidth="1"/>
    <col min="536" max="768" width="9" style="1" customWidth="1"/>
    <col min="769" max="769" width="22.625" style="1" customWidth="1"/>
    <col min="770" max="777" width="9" style="1" customWidth="1"/>
    <col min="778" max="778" width="15.25" style="1" customWidth="1"/>
    <col min="779" max="779" width="21.75" style="1" customWidth="1"/>
    <col min="780" max="780" width="9" style="1" customWidth="1"/>
    <col min="781" max="781" width="22.625" style="1" customWidth="1"/>
    <col min="782" max="789" width="9" style="1" customWidth="1"/>
    <col min="790" max="790" width="15.25" style="1" customWidth="1"/>
    <col min="791" max="791" width="21.75" style="1" customWidth="1"/>
    <col min="792" max="1024" width="9" style="1" customWidth="1"/>
    <col min="1025" max="1025" width="22.625" style="1" customWidth="1"/>
    <col min="1026" max="1033" width="9" style="1" customWidth="1"/>
    <col min="1034" max="1034" width="15.25" style="1" customWidth="1"/>
    <col min="1035" max="1035" width="21.75" style="1" customWidth="1"/>
    <col min="1036" max="1036" width="9" style="1" customWidth="1"/>
    <col min="1037" max="1037" width="22.625" style="1" customWidth="1"/>
    <col min="1038" max="1045" width="9" style="1" customWidth="1"/>
    <col min="1046" max="1046" width="15.25" style="1" customWidth="1"/>
    <col min="1047" max="1047" width="21.75" style="1" customWidth="1"/>
    <col min="1048" max="1280" width="9" style="1" customWidth="1"/>
    <col min="1281" max="1281" width="22.625" style="1" customWidth="1"/>
    <col min="1282" max="1289" width="9" style="1" customWidth="1"/>
    <col min="1290" max="1290" width="15.25" style="1" customWidth="1"/>
    <col min="1291" max="1291" width="21.75" style="1" customWidth="1"/>
    <col min="1292" max="1292" width="9" style="1" customWidth="1"/>
    <col min="1293" max="1293" width="22.625" style="1" customWidth="1"/>
    <col min="1294" max="1301" width="9" style="1" customWidth="1"/>
    <col min="1302" max="1302" width="15.25" style="1" customWidth="1"/>
    <col min="1303" max="1303" width="21.75" style="1" customWidth="1"/>
    <col min="1304" max="1536" width="9" style="1" customWidth="1"/>
    <col min="1537" max="1537" width="22.625" style="1" customWidth="1"/>
    <col min="1538" max="1545" width="9" style="1" customWidth="1"/>
    <col min="1546" max="1546" width="15.25" style="1" customWidth="1"/>
    <col min="1547" max="1547" width="21.75" style="1" customWidth="1"/>
    <col min="1548" max="1548" width="9" style="1" customWidth="1"/>
    <col min="1549" max="1549" width="22.625" style="1" customWidth="1"/>
    <col min="1550" max="1557" width="9" style="1" customWidth="1"/>
    <col min="1558" max="1558" width="15.25" style="1" customWidth="1"/>
    <col min="1559" max="1559" width="21.75" style="1" customWidth="1"/>
    <col min="1560" max="1792" width="9" style="1" customWidth="1"/>
    <col min="1793" max="1793" width="22.625" style="1" customWidth="1"/>
    <col min="1794" max="1801" width="9" style="1" customWidth="1"/>
    <col min="1802" max="1802" width="15.25" style="1" customWidth="1"/>
    <col min="1803" max="1803" width="21.75" style="1" customWidth="1"/>
    <col min="1804" max="1804" width="9" style="1" customWidth="1"/>
    <col min="1805" max="1805" width="22.625" style="1" customWidth="1"/>
    <col min="1806" max="1813" width="9" style="1" customWidth="1"/>
    <col min="1814" max="1814" width="15.25" style="1" customWidth="1"/>
    <col min="1815" max="1815" width="21.75" style="1" customWidth="1"/>
    <col min="1816" max="2048" width="9" style="1" customWidth="1"/>
    <col min="2049" max="2049" width="22.625" style="1" customWidth="1"/>
    <col min="2050" max="2057" width="9" style="1" customWidth="1"/>
    <col min="2058" max="2058" width="15.25" style="1" customWidth="1"/>
    <col min="2059" max="2059" width="21.75" style="1" customWidth="1"/>
    <col min="2060" max="2060" width="9" style="1" customWidth="1"/>
    <col min="2061" max="2061" width="22.625" style="1" customWidth="1"/>
    <col min="2062" max="2069" width="9" style="1" customWidth="1"/>
    <col min="2070" max="2070" width="15.25" style="1" customWidth="1"/>
    <col min="2071" max="2071" width="21.75" style="1" customWidth="1"/>
    <col min="2072" max="2304" width="9" style="1" customWidth="1"/>
    <col min="2305" max="2305" width="22.625" style="1" customWidth="1"/>
    <col min="2306" max="2313" width="9" style="1" customWidth="1"/>
    <col min="2314" max="2314" width="15.25" style="1" customWidth="1"/>
    <col min="2315" max="2315" width="21.75" style="1" customWidth="1"/>
    <col min="2316" max="2316" width="9" style="1" customWidth="1"/>
    <col min="2317" max="2317" width="22.625" style="1" customWidth="1"/>
    <col min="2318" max="2325" width="9" style="1" customWidth="1"/>
    <col min="2326" max="2326" width="15.25" style="1" customWidth="1"/>
    <col min="2327" max="2327" width="21.75" style="1" customWidth="1"/>
    <col min="2328" max="2560" width="9" style="1" customWidth="1"/>
    <col min="2561" max="2561" width="22.625" style="1" customWidth="1"/>
    <col min="2562" max="2569" width="9" style="1" customWidth="1"/>
    <col min="2570" max="2570" width="15.25" style="1" customWidth="1"/>
    <col min="2571" max="2571" width="21.75" style="1" customWidth="1"/>
    <col min="2572" max="2572" width="9" style="1" customWidth="1"/>
    <col min="2573" max="2573" width="22.625" style="1" customWidth="1"/>
    <col min="2574" max="2581" width="9" style="1" customWidth="1"/>
    <col min="2582" max="2582" width="15.25" style="1" customWidth="1"/>
    <col min="2583" max="2583" width="21.75" style="1" customWidth="1"/>
    <col min="2584" max="2816" width="9" style="1" customWidth="1"/>
    <col min="2817" max="2817" width="22.625" style="1" customWidth="1"/>
    <col min="2818" max="2825" width="9" style="1" customWidth="1"/>
    <col min="2826" max="2826" width="15.25" style="1" customWidth="1"/>
    <col min="2827" max="2827" width="21.75" style="1" customWidth="1"/>
    <col min="2828" max="2828" width="9" style="1" customWidth="1"/>
    <col min="2829" max="2829" width="22.625" style="1" customWidth="1"/>
    <col min="2830" max="2837" width="9" style="1" customWidth="1"/>
    <col min="2838" max="2838" width="15.25" style="1" customWidth="1"/>
    <col min="2839" max="2839" width="21.75" style="1" customWidth="1"/>
    <col min="2840" max="3072" width="9" style="1" customWidth="1"/>
    <col min="3073" max="3073" width="22.625" style="1" customWidth="1"/>
    <col min="3074" max="3081" width="9" style="1" customWidth="1"/>
    <col min="3082" max="3082" width="15.25" style="1" customWidth="1"/>
    <col min="3083" max="3083" width="21.75" style="1" customWidth="1"/>
    <col min="3084" max="3084" width="9" style="1" customWidth="1"/>
    <col min="3085" max="3085" width="22.625" style="1" customWidth="1"/>
    <col min="3086" max="3093" width="9" style="1" customWidth="1"/>
    <col min="3094" max="3094" width="15.25" style="1" customWidth="1"/>
    <col min="3095" max="3095" width="21.75" style="1" customWidth="1"/>
    <col min="3096" max="3328" width="9" style="1" customWidth="1"/>
    <col min="3329" max="3329" width="22.625" style="1" customWidth="1"/>
    <col min="3330" max="3337" width="9" style="1" customWidth="1"/>
    <col min="3338" max="3338" width="15.25" style="1" customWidth="1"/>
    <col min="3339" max="3339" width="21.75" style="1" customWidth="1"/>
    <col min="3340" max="3340" width="9" style="1" customWidth="1"/>
    <col min="3341" max="3341" width="22.625" style="1" customWidth="1"/>
    <col min="3342" max="3349" width="9" style="1" customWidth="1"/>
    <col min="3350" max="3350" width="15.25" style="1" customWidth="1"/>
    <col min="3351" max="3351" width="21.75" style="1" customWidth="1"/>
    <col min="3352" max="3584" width="9" style="1" customWidth="1"/>
    <col min="3585" max="3585" width="22.625" style="1" customWidth="1"/>
    <col min="3586" max="3593" width="9" style="1" customWidth="1"/>
    <col min="3594" max="3594" width="15.25" style="1" customWidth="1"/>
    <col min="3595" max="3595" width="21.75" style="1" customWidth="1"/>
    <col min="3596" max="3596" width="9" style="1" customWidth="1"/>
    <col min="3597" max="3597" width="22.625" style="1" customWidth="1"/>
    <col min="3598" max="3605" width="9" style="1" customWidth="1"/>
    <col min="3606" max="3606" width="15.25" style="1" customWidth="1"/>
    <col min="3607" max="3607" width="21.75" style="1" customWidth="1"/>
    <col min="3608" max="3840" width="9" style="1" customWidth="1"/>
    <col min="3841" max="3841" width="22.625" style="1" customWidth="1"/>
    <col min="3842" max="3849" width="9" style="1" customWidth="1"/>
    <col min="3850" max="3850" width="15.25" style="1" customWidth="1"/>
    <col min="3851" max="3851" width="21.75" style="1" customWidth="1"/>
    <col min="3852" max="3852" width="9" style="1" customWidth="1"/>
    <col min="3853" max="3853" width="22.625" style="1" customWidth="1"/>
    <col min="3854" max="3861" width="9" style="1" customWidth="1"/>
    <col min="3862" max="3862" width="15.25" style="1" customWidth="1"/>
    <col min="3863" max="3863" width="21.75" style="1" customWidth="1"/>
    <col min="3864" max="4096" width="9" style="1" customWidth="1"/>
    <col min="4097" max="4097" width="22.625" style="1" customWidth="1"/>
    <col min="4098" max="4105" width="9" style="1" customWidth="1"/>
    <col min="4106" max="4106" width="15.25" style="1" customWidth="1"/>
    <col min="4107" max="4107" width="21.75" style="1" customWidth="1"/>
    <col min="4108" max="4108" width="9" style="1" customWidth="1"/>
    <col min="4109" max="4109" width="22.625" style="1" customWidth="1"/>
    <col min="4110" max="4117" width="9" style="1" customWidth="1"/>
    <col min="4118" max="4118" width="15.25" style="1" customWidth="1"/>
    <col min="4119" max="4119" width="21.75" style="1" customWidth="1"/>
    <col min="4120" max="4352" width="9" style="1" customWidth="1"/>
    <col min="4353" max="4353" width="22.625" style="1" customWidth="1"/>
    <col min="4354" max="4361" width="9" style="1" customWidth="1"/>
    <col min="4362" max="4362" width="15.25" style="1" customWidth="1"/>
    <col min="4363" max="4363" width="21.75" style="1" customWidth="1"/>
    <col min="4364" max="4364" width="9" style="1" customWidth="1"/>
    <col min="4365" max="4365" width="22.625" style="1" customWidth="1"/>
    <col min="4366" max="4373" width="9" style="1" customWidth="1"/>
    <col min="4374" max="4374" width="15.25" style="1" customWidth="1"/>
    <col min="4375" max="4375" width="21.75" style="1" customWidth="1"/>
    <col min="4376" max="4608" width="9" style="1" customWidth="1"/>
    <col min="4609" max="4609" width="22.625" style="1" customWidth="1"/>
    <col min="4610" max="4617" width="9" style="1" customWidth="1"/>
    <col min="4618" max="4618" width="15.25" style="1" customWidth="1"/>
    <col min="4619" max="4619" width="21.75" style="1" customWidth="1"/>
    <col min="4620" max="4620" width="9" style="1" customWidth="1"/>
    <col min="4621" max="4621" width="22.625" style="1" customWidth="1"/>
    <col min="4622" max="4629" width="9" style="1" customWidth="1"/>
    <col min="4630" max="4630" width="15.25" style="1" customWidth="1"/>
    <col min="4631" max="4631" width="21.75" style="1" customWidth="1"/>
    <col min="4632" max="4864" width="9" style="1" customWidth="1"/>
    <col min="4865" max="4865" width="22.625" style="1" customWidth="1"/>
    <col min="4866" max="4873" width="9" style="1" customWidth="1"/>
    <col min="4874" max="4874" width="15.25" style="1" customWidth="1"/>
    <col min="4875" max="4875" width="21.75" style="1" customWidth="1"/>
    <col min="4876" max="4876" width="9" style="1" customWidth="1"/>
    <col min="4877" max="4877" width="22.625" style="1" customWidth="1"/>
    <col min="4878" max="4885" width="9" style="1" customWidth="1"/>
    <col min="4886" max="4886" width="15.25" style="1" customWidth="1"/>
    <col min="4887" max="4887" width="21.75" style="1" customWidth="1"/>
    <col min="4888" max="5120" width="9" style="1" customWidth="1"/>
    <col min="5121" max="5121" width="22.625" style="1" customWidth="1"/>
    <col min="5122" max="5129" width="9" style="1" customWidth="1"/>
    <col min="5130" max="5130" width="15.25" style="1" customWidth="1"/>
    <col min="5131" max="5131" width="21.75" style="1" customWidth="1"/>
    <col min="5132" max="5132" width="9" style="1" customWidth="1"/>
    <col min="5133" max="5133" width="22.625" style="1" customWidth="1"/>
    <col min="5134" max="5141" width="9" style="1" customWidth="1"/>
    <col min="5142" max="5142" width="15.25" style="1" customWidth="1"/>
    <col min="5143" max="5143" width="21.75" style="1" customWidth="1"/>
    <col min="5144" max="5376" width="9" style="1" customWidth="1"/>
    <col min="5377" max="5377" width="22.625" style="1" customWidth="1"/>
    <col min="5378" max="5385" width="9" style="1" customWidth="1"/>
    <col min="5386" max="5386" width="15.25" style="1" customWidth="1"/>
    <col min="5387" max="5387" width="21.75" style="1" customWidth="1"/>
    <col min="5388" max="5388" width="9" style="1" customWidth="1"/>
    <col min="5389" max="5389" width="22.625" style="1" customWidth="1"/>
    <col min="5390" max="5397" width="9" style="1" customWidth="1"/>
    <col min="5398" max="5398" width="15.25" style="1" customWidth="1"/>
    <col min="5399" max="5399" width="21.75" style="1" customWidth="1"/>
    <col min="5400" max="5632" width="9" style="1" customWidth="1"/>
    <col min="5633" max="5633" width="22.625" style="1" customWidth="1"/>
    <col min="5634" max="5641" width="9" style="1" customWidth="1"/>
    <col min="5642" max="5642" width="15.25" style="1" customWidth="1"/>
    <col min="5643" max="5643" width="21.75" style="1" customWidth="1"/>
    <col min="5644" max="5644" width="9" style="1" customWidth="1"/>
    <col min="5645" max="5645" width="22.625" style="1" customWidth="1"/>
    <col min="5646" max="5653" width="9" style="1" customWidth="1"/>
    <col min="5654" max="5654" width="15.25" style="1" customWidth="1"/>
    <col min="5655" max="5655" width="21.75" style="1" customWidth="1"/>
    <col min="5656" max="5888" width="9" style="1" customWidth="1"/>
    <col min="5889" max="5889" width="22.625" style="1" customWidth="1"/>
    <col min="5890" max="5897" width="9" style="1" customWidth="1"/>
    <col min="5898" max="5898" width="15.25" style="1" customWidth="1"/>
    <col min="5899" max="5899" width="21.75" style="1" customWidth="1"/>
    <col min="5900" max="5900" width="9" style="1" customWidth="1"/>
    <col min="5901" max="5901" width="22.625" style="1" customWidth="1"/>
    <col min="5902" max="5909" width="9" style="1" customWidth="1"/>
    <col min="5910" max="5910" width="15.25" style="1" customWidth="1"/>
    <col min="5911" max="5911" width="21.75" style="1" customWidth="1"/>
    <col min="5912" max="6144" width="9" style="1" customWidth="1"/>
    <col min="6145" max="6145" width="22.625" style="1" customWidth="1"/>
    <col min="6146" max="6153" width="9" style="1" customWidth="1"/>
    <col min="6154" max="6154" width="15.25" style="1" customWidth="1"/>
    <col min="6155" max="6155" width="21.75" style="1" customWidth="1"/>
    <col min="6156" max="6156" width="9" style="1" customWidth="1"/>
    <col min="6157" max="6157" width="22.625" style="1" customWidth="1"/>
    <col min="6158" max="6165" width="9" style="1" customWidth="1"/>
    <col min="6166" max="6166" width="15.25" style="1" customWidth="1"/>
    <col min="6167" max="6167" width="21.75" style="1" customWidth="1"/>
    <col min="6168" max="6400" width="9" style="1" customWidth="1"/>
    <col min="6401" max="6401" width="22.625" style="1" customWidth="1"/>
    <col min="6402" max="6409" width="9" style="1" customWidth="1"/>
    <col min="6410" max="6410" width="15.25" style="1" customWidth="1"/>
    <col min="6411" max="6411" width="21.75" style="1" customWidth="1"/>
    <col min="6412" max="6412" width="9" style="1" customWidth="1"/>
    <col min="6413" max="6413" width="22.625" style="1" customWidth="1"/>
    <col min="6414" max="6421" width="9" style="1" customWidth="1"/>
    <col min="6422" max="6422" width="15.25" style="1" customWidth="1"/>
    <col min="6423" max="6423" width="21.75" style="1" customWidth="1"/>
    <col min="6424" max="6656" width="9" style="1" customWidth="1"/>
    <col min="6657" max="6657" width="22.625" style="1" customWidth="1"/>
    <col min="6658" max="6665" width="9" style="1" customWidth="1"/>
    <col min="6666" max="6666" width="15.25" style="1" customWidth="1"/>
    <col min="6667" max="6667" width="21.75" style="1" customWidth="1"/>
    <col min="6668" max="6668" width="9" style="1" customWidth="1"/>
    <col min="6669" max="6669" width="22.625" style="1" customWidth="1"/>
    <col min="6670" max="6677" width="9" style="1" customWidth="1"/>
    <col min="6678" max="6678" width="15.25" style="1" customWidth="1"/>
    <col min="6679" max="6679" width="21.75" style="1" customWidth="1"/>
    <col min="6680" max="6912" width="9" style="1" customWidth="1"/>
    <col min="6913" max="6913" width="22.625" style="1" customWidth="1"/>
    <col min="6914" max="6921" width="9" style="1" customWidth="1"/>
    <col min="6922" max="6922" width="15.25" style="1" customWidth="1"/>
    <col min="6923" max="6923" width="21.75" style="1" customWidth="1"/>
    <col min="6924" max="6924" width="9" style="1" customWidth="1"/>
    <col min="6925" max="6925" width="22.625" style="1" customWidth="1"/>
    <col min="6926" max="6933" width="9" style="1" customWidth="1"/>
    <col min="6934" max="6934" width="15.25" style="1" customWidth="1"/>
    <col min="6935" max="6935" width="21.75" style="1" customWidth="1"/>
    <col min="6936" max="7168" width="9" style="1" customWidth="1"/>
    <col min="7169" max="7169" width="22.625" style="1" customWidth="1"/>
    <col min="7170" max="7177" width="9" style="1" customWidth="1"/>
    <col min="7178" max="7178" width="15.25" style="1" customWidth="1"/>
    <col min="7179" max="7179" width="21.75" style="1" customWidth="1"/>
    <col min="7180" max="7180" width="9" style="1" customWidth="1"/>
    <col min="7181" max="7181" width="22.625" style="1" customWidth="1"/>
    <col min="7182" max="7189" width="9" style="1" customWidth="1"/>
    <col min="7190" max="7190" width="15.25" style="1" customWidth="1"/>
    <col min="7191" max="7191" width="21.75" style="1" customWidth="1"/>
    <col min="7192" max="7424" width="9" style="1" customWidth="1"/>
    <col min="7425" max="7425" width="22.625" style="1" customWidth="1"/>
    <col min="7426" max="7433" width="9" style="1" customWidth="1"/>
    <col min="7434" max="7434" width="15.25" style="1" customWidth="1"/>
    <col min="7435" max="7435" width="21.75" style="1" customWidth="1"/>
    <col min="7436" max="7436" width="9" style="1" customWidth="1"/>
    <col min="7437" max="7437" width="22.625" style="1" customWidth="1"/>
    <col min="7438" max="7445" width="9" style="1" customWidth="1"/>
    <col min="7446" max="7446" width="15.25" style="1" customWidth="1"/>
    <col min="7447" max="7447" width="21.75" style="1" customWidth="1"/>
    <col min="7448" max="7680" width="9" style="1" customWidth="1"/>
    <col min="7681" max="7681" width="22.625" style="1" customWidth="1"/>
    <col min="7682" max="7689" width="9" style="1" customWidth="1"/>
    <col min="7690" max="7690" width="15.25" style="1" customWidth="1"/>
    <col min="7691" max="7691" width="21.75" style="1" customWidth="1"/>
    <col min="7692" max="7692" width="9" style="1" customWidth="1"/>
    <col min="7693" max="7693" width="22.625" style="1" customWidth="1"/>
    <col min="7694" max="7701" width="9" style="1" customWidth="1"/>
    <col min="7702" max="7702" width="15.25" style="1" customWidth="1"/>
    <col min="7703" max="7703" width="21.75" style="1" customWidth="1"/>
    <col min="7704" max="7936" width="9" style="1" customWidth="1"/>
    <col min="7937" max="7937" width="22.625" style="1" customWidth="1"/>
    <col min="7938" max="7945" width="9" style="1" customWidth="1"/>
    <col min="7946" max="7946" width="15.25" style="1" customWidth="1"/>
    <col min="7947" max="7947" width="21.75" style="1" customWidth="1"/>
    <col min="7948" max="7948" width="9" style="1" customWidth="1"/>
    <col min="7949" max="7949" width="22.625" style="1" customWidth="1"/>
    <col min="7950" max="7957" width="9" style="1" customWidth="1"/>
    <col min="7958" max="7958" width="15.25" style="1" customWidth="1"/>
    <col min="7959" max="7959" width="21.75" style="1" customWidth="1"/>
    <col min="7960" max="8192" width="9" style="1" customWidth="1"/>
    <col min="8193" max="8193" width="22.625" style="1" customWidth="1"/>
    <col min="8194" max="8201" width="9" style="1" customWidth="1"/>
    <col min="8202" max="8202" width="15.25" style="1" customWidth="1"/>
    <col min="8203" max="8203" width="21.75" style="1" customWidth="1"/>
    <col min="8204" max="8204" width="9" style="1" customWidth="1"/>
    <col min="8205" max="8205" width="22.625" style="1" customWidth="1"/>
    <col min="8206" max="8213" width="9" style="1" customWidth="1"/>
    <col min="8214" max="8214" width="15.25" style="1" customWidth="1"/>
    <col min="8215" max="8215" width="21.75" style="1" customWidth="1"/>
    <col min="8216" max="8448" width="9" style="1" customWidth="1"/>
    <col min="8449" max="8449" width="22.625" style="1" customWidth="1"/>
    <col min="8450" max="8457" width="9" style="1" customWidth="1"/>
    <col min="8458" max="8458" width="15.25" style="1" customWidth="1"/>
    <col min="8459" max="8459" width="21.75" style="1" customWidth="1"/>
    <col min="8460" max="8460" width="9" style="1" customWidth="1"/>
    <col min="8461" max="8461" width="22.625" style="1" customWidth="1"/>
    <col min="8462" max="8469" width="9" style="1" customWidth="1"/>
    <col min="8470" max="8470" width="15.25" style="1" customWidth="1"/>
    <col min="8471" max="8471" width="21.75" style="1" customWidth="1"/>
    <col min="8472" max="8704" width="9" style="1" customWidth="1"/>
    <col min="8705" max="8705" width="22.625" style="1" customWidth="1"/>
    <col min="8706" max="8713" width="9" style="1" customWidth="1"/>
    <col min="8714" max="8714" width="15.25" style="1" customWidth="1"/>
    <col min="8715" max="8715" width="21.75" style="1" customWidth="1"/>
    <col min="8716" max="8716" width="9" style="1" customWidth="1"/>
    <col min="8717" max="8717" width="22.625" style="1" customWidth="1"/>
    <col min="8718" max="8725" width="9" style="1" customWidth="1"/>
    <col min="8726" max="8726" width="15.25" style="1" customWidth="1"/>
    <col min="8727" max="8727" width="21.75" style="1" customWidth="1"/>
    <col min="8728" max="8960" width="9" style="1" customWidth="1"/>
    <col min="8961" max="8961" width="22.625" style="1" customWidth="1"/>
    <col min="8962" max="8969" width="9" style="1" customWidth="1"/>
    <col min="8970" max="8970" width="15.25" style="1" customWidth="1"/>
    <col min="8971" max="8971" width="21.75" style="1" customWidth="1"/>
    <col min="8972" max="8972" width="9" style="1" customWidth="1"/>
    <col min="8973" max="8973" width="22.625" style="1" customWidth="1"/>
    <col min="8974" max="8981" width="9" style="1" customWidth="1"/>
    <col min="8982" max="8982" width="15.25" style="1" customWidth="1"/>
    <col min="8983" max="8983" width="21.75" style="1" customWidth="1"/>
    <col min="8984" max="9216" width="9" style="1" customWidth="1"/>
    <col min="9217" max="9217" width="22.625" style="1" customWidth="1"/>
    <col min="9218" max="9225" width="9" style="1" customWidth="1"/>
    <col min="9226" max="9226" width="15.25" style="1" customWidth="1"/>
    <col min="9227" max="9227" width="21.75" style="1" customWidth="1"/>
    <col min="9228" max="9228" width="9" style="1" customWidth="1"/>
    <col min="9229" max="9229" width="22.625" style="1" customWidth="1"/>
    <col min="9230" max="9237" width="9" style="1" customWidth="1"/>
    <col min="9238" max="9238" width="15.25" style="1" customWidth="1"/>
    <col min="9239" max="9239" width="21.75" style="1" customWidth="1"/>
    <col min="9240" max="9472" width="9" style="1" customWidth="1"/>
    <col min="9473" max="9473" width="22.625" style="1" customWidth="1"/>
    <col min="9474" max="9481" width="9" style="1" customWidth="1"/>
    <col min="9482" max="9482" width="15.25" style="1" customWidth="1"/>
    <col min="9483" max="9483" width="21.75" style="1" customWidth="1"/>
    <col min="9484" max="9484" width="9" style="1" customWidth="1"/>
    <col min="9485" max="9485" width="22.625" style="1" customWidth="1"/>
    <col min="9486" max="9493" width="9" style="1" customWidth="1"/>
    <col min="9494" max="9494" width="15.25" style="1" customWidth="1"/>
    <col min="9495" max="9495" width="21.75" style="1" customWidth="1"/>
    <col min="9496" max="9728" width="9" style="1" customWidth="1"/>
    <col min="9729" max="9729" width="22.625" style="1" customWidth="1"/>
    <col min="9730" max="9737" width="9" style="1" customWidth="1"/>
    <col min="9738" max="9738" width="15.25" style="1" customWidth="1"/>
    <col min="9739" max="9739" width="21.75" style="1" customWidth="1"/>
    <col min="9740" max="9740" width="9" style="1" customWidth="1"/>
    <col min="9741" max="9741" width="22.625" style="1" customWidth="1"/>
    <col min="9742" max="9749" width="9" style="1" customWidth="1"/>
    <col min="9750" max="9750" width="15.25" style="1" customWidth="1"/>
    <col min="9751" max="9751" width="21.75" style="1" customWidth="1"/>
    <col min="9752" max="9984" width="9" style="1" customWidth="1"/>
    <col min="9985" max="9985" width="22.625" style="1" customWidth="1"/>
    <col min="9986" max="9993" width="9" style="1" customWidth="1"/>
    <col min="9994" max="9994" width="15.25" style="1" customWidth="1"/>
    <col min="9995" max="9995" width="21.75" style="1" customWidth="1"/>
    <col min="9996" max="9996" width="9" style="1" customWidth="1"/>
    <col min="9997" max="9997" width="22.625" style="1" customWidth="1"/>
    <col min="9998" max="10005" width="9" style="1" customWidth="1"/>
    <col min="10006" max="10006" width="15.25" style="1" customWidth="1"/>
    <col min="10007" max="10007" width="21.75" style="1" customWidth="1"/>
    <col min="10008" max="10240" width="9" style="1" customWidth="1"/>
    <col min="10241" max="10241" width="22.625" style="1" customWidth="1"/>
    <col min="10242" max="10249" width="9" style="1" customWidth="1"/>
    <col min="10250" max="10250" width="15.25" style="1" customWidth="1"/>
    <col min="10251" max="10251" width="21.75" style="1" customWidth="1"/>
    <col min="10252" max="10252" width="9" style="1" customWidth="1"/>
    <col min="10253" max="10253" width="22.625" style="1" customWidth="1"/>
    <col min="10254" max="10261" width="9" style="1" customWidth="1"/>
    <col min="10262" max="10262" width="15.25" style="1" customWidth="1"/>
    <col min="10263" max="10263" width="21.75" style="1" customWidth="1"/>
    <col min="10264" max="10496" width="9" style="1" customWidth="1"/>
    <col min="10497" max="10497" width="22.625" style="1" customWidth="1"/>
    <col min="10498" max="10505" width="9" style="1" customWidth="1"/>
    <col min="10506" max="10506" width="15.25" style="1" customWidth="1"/>
    <col min="10507" max="10507" width="21.75" style="1" customWidth="1"/>
    <col min="10508" max="10508" width="9" style="1" customWidth="1"/>
    <col min="10509" max="10509" width="22.625" style="1" customWidth="1"/>
    <col min="10510" max="10517" width="9" style="1" customWidth="1"/>
    <col min="10518" max="10518" width="15.25" style="1" customWidth="1"/>
    <col min="10519" max="10519" width="21.75" style="1" customWidth="1"/>
    <col min="10520" max="10752" width="9" style="1" customWidth="1"/>
    <col min="10753" max="10753" width="22.625" style="1" customWidth="1"/>
    <col min="10754" max="10761" width="9" style="1" customWidth="1"/>
    <col min="10762" max="10762" width="15.25" style="1" customWidth="1"/>
    <col min="10763" max="10763" width="21.75" style="1" customWidth="1"/>
    <col min="10764" max="10764" width="9" style="1" customWidth="1"/>
    <col min="10765" max="10765" width="22.625" style="1" customWidth="1"/>
    <col min="10766" max="10773" width="9" style="1" customWidth="1"/>
    <col min="10774" max="10774" width="15.25" style="1" customWidth="1"/>
    <col min="10775" max="10775" width="21.75" style="1" customWidth="1"/>
    <col min="10776" max="11008" width="9" style="1" customWidth="1"/>
    <col min="11009" max="11009" width="22.625" style="1" customWidth="1"/>
    <col min="11010" max="11017" width="9" style="1" customWidth="1"/>
    <col min="11018" max="11018" width="15.25" style="1" customWidth="1"/>
    <col min="11019" max="11019" width="21.75" style="1" customWidth="1"/>
    <col min="11020" max="11020" width="9" style="1" customWidth="1"/>
    <col min="11021" max="11021" width="22.625" style="1" customWidth="1"/>
    <col min="11022" max="11029" width="9" style="1" customWidth="1"/>
    <col min="11030" max="11030" width="15.25" style="1" customWidth="1"/>
    <col min="11031" max="11031" width="21.75" style="1" customWidth="1"/>
    <col min="11032" max="11264" width="9" style="1" customWidth="1"/>
    <col min="11265" max="11265" width="22.625" style="1" customWidth="1"/>
    <col min="11266" max="11273" width="9" style="1" customWidth="1"/>
    <col min="11274" max="11274" width="15.25" style="1" customWidth="1"/>
    <col min="11275" max="11275" width="21.75" style="1" customWidth="1"/>
    <col min="11276" max="11276" width="9" style="1" customWidth="1"/>
    <col min="11277" max="11277" width="22.625" style="1" customWidth="1"/>
    <col min="11278" max="11285" width="9" style="1" customWidth="1"/>
    <col min="11286" max="11286" width="15.25" style="1" customWidth="1"/>
    <col min="11287" max="11287" width="21.75" style="1" customWidth="1"/>
    <col min="11288" max="11520" width="9" style="1" customWidth="1"/>
    <col min="11521" max="11521" width="22.625" style="1" customWidth="1"/>
    <col min="11522" max="11529" width="9" style="1" customWidth="1"/>
    <col min="11530" max="11530" width="15.25" style="1" customWidth="1"/>
    <col min="11531" max="11531" width="21.75" style="1" customWidth="1"/>
    <col min="11532" max="11532" width="9" style="1" customWidth="1"/>
    <col min="11533" max="11533" width="22.625" style="1" customWidth="1"/>
    <col min="11534" max="11541" width="9" style="1" customWidth="1"/>
    <col min="11542" max="11542" width="15.25" style="1" customWidth="1"/>
    <col min="11543" max="11543" width="21.75" style="1" customWidth="1"/>
    <col min="11544" max="11776" width="9" style="1" customWidth="1"/>
    <col min="11777" max="11777" width="22.625" style="1" customWidth="1"/>
    <col min="11778" max="11785" width="9" style="1" customWidth="1"/>
    <col min="11786" max="11786" width="15.25" style="1" customWidth="1"/>
    <col min="11787" max="11787" width="21.75" style="1" customWidth="1"/>
    <col min="11788" max="11788" width="9" style="1" customWidth="1"/>
    <col min="11789" max="11789" width="22.625" style="1" customWidth="1"/>
    <col min="11790" max="11797" width="9" style="1" customWidth="1"/>
    <col min="11798" max="11798" width="15.25" style="1" customWidth="1"/>
    <col min="11799" max="11799" width="21.75" style="1" customWidth="1"/>
    <col min="11800" max="12032" width="9" style="1" customWidth="1"/>
    <col min="12033" max="12033" width="22.625" style="1" customWidth="1"/>
    <col min="12034" max="12041" width="9" style="1" customWidth="1"/>
    <col min="12042" max="12042" width="15.25" style="1" customWidth="1"/>
    <col min="12043" max="12043" width="21.75" style="1" customWidth="1"/>
    <col min="12044" max="12044" width="9" style="1" customWidth="1"/>
    <col min="12045" max="12045" width="22.625" style="1" customWidth="1"/>
    <col min="12046" max="12053" width="9" style="1" customWidth="1"/>
    <col min="12054" max="12054" width="15.25" style="1" customWidth="1"/>
    <col min="12055" max="12055" width="21.75" style="1" customWidth="1"/>
    <col min="12056" max="12288" width="9" style="1" customWidth="1"/>
    <col min="12289" max="12289" width="22.625" style="1" customWidth="1"/>
    <col min="12290" max="12297" width="9" style="1" customWidth="1"/>
    <col min="12298" max="12298" width="15.25" style="1" customWidth="1"/>
    <col min="12299" max="12299" width="21.75" style="1" customWidth="1"/>
    <col min="12300" max="12300" width="9" style="1" customWidth="1"/>
    <col min="12301" max="12301" width="22.625" style="1" customWidth="1"/>
    <col min="12302" max="12309" width="9" style="1" customWidth="1"/>
    <col min="12310" max="12310" width="15.25" style="1" customWidth="1"/>
    <col min="12311" max="12311" width="21.75" style="1" customWidth="1"/>
    <col min="12312" max="12544" width="9" style="1" customWidth="1"/>
    <col min="12545" max="12545" width="22.625" style="1" customWidth="1"/>
    <col min="12546" max="12553" width="9" style="1" customWidth="1"/>
    <col min="12554" max="12554" width="15.25" style="1" customWidth="1"/>
    <col min="12555" max="12555" width="21.75" style="1" customWidth="1"/>
    <col min="12556" max="12556" width="9" style="1" customWidth="1"/>
    <col min="12557" max="12557" width="22.625" style="1" customWidth="1"/>
    <col min="12558" max="12565" width="9" style="1" customWidth="1"/>
    <col min="12566" max="12566" width="15.25" style="1" customWidth="1"/>
    <col min="12567" max="12567" width="21.75" style="1" customWidth="1"/>
    <col min="12568" max="12800" width="9" style="1" customWidth="1"/>
    <col min="12801" max="12801" width="22.625" style="1" customWidth="1"/>
    <col min="12802" max="12809" width="9" style="1" customWidth="1"/>
    <col min="12810" max="12810" width="15.25" style="1" customWidth="1"/>
    <col min="12811" max="12811" width="21.75" style="1" customWidth="1"/>
    <col min="12812" max="12812" width="9" style="1" customWidth="1"/>
    <col min="12813" max="12813" width="22.625" style="1" customWidth="1"/>
    <col min="12814" max="12821" width="9" style="1" customWidth="1"/>
    <col min="12822" max="12822" width="15.25" style="1" customWidth="1"/>
    <col min="12823" max="12823" width="21.75" style="1" customWidth="1"/>
    <col min="12824" max="13056" width="9" style="1" customWidth="1"/>
    <col min="13057" max="13057" width="22.625" style="1" customWidth="1"/>
    <col min="13058" max="13065" width="9" style="1" customWidth="1"/>
    <col min="13066" max="13066" width="15.25" style="1" customWidth="1"/>
    <col min="13067" max="13067" width="21.75" style="1" customWidth="1"/>
    <col min="13068" max="13068" width="9" style="1" customWidth="1"/>
    <col min="13069" max="13069" width="22.625" style="1" customWidth="1"/>
    <col min="13070" max="13077" width="9" style="1" customWidth="1"/>
    <col min="13078" max="13078" width="15.25" style="1" customWidth="1"/>
    <col min="13079" max="13079" width="21.75" style="1" customWidth="1"/>
    <col min="13080" max="13312" width="9" style="1" customWidth="1"/>
    <col min="13313" max="13313" width="22.625" style="1" customWidth="1"/>
    <col min="13314" max="13321" width="9" style="1" customWidth="1"/>
    <col min="13322" max="13322" width="15.25" style="1" customWidth="1"/>
    <col min="13323" max="13323" width="21.75" style="1" customWidth="1"/>
    <col min="13324" max="13324" width="9" style="1" customWidth="1"/>
    <col min="13325" max="13325" width="22.625" style="1" customWidth="1"/>
    <col min="13326" max="13333" width="9" style="1" customWidth="1"/>
    <col min="13334" max="13334" width="15.25" style="1" customWidth="1"/>
    <col min="13335" max="13335" width="21.75" style="1" customWidth="1"/>
    <col min="13336" max="13568" width="9" style="1" customWidth="1"/>
    <col min="13569" max="13569" width="22.625" style="1" customWidth="1"/>
    <col min="13570" max="13577" width="9" style="1" customWidth="1"/>
    <col min="13578" max="13578" width="15.25" style="1" customWidth="1"/>
    <col min="13579" max="13579" width="21.75" style="1" customWidth="1"/>
    <col min="13580" max="13580" width="9" style="1" customWidth="1"/>
    <col min="13581" max="13581" width="22.625" style="1" customWidth="1"/>
    <col min="13582" max="13589" width="9" style="1" customWidth="1"/>
    <col min="13590" max="13590" width="15.25" style="1" customWidth="1"/>
    <col min="13591" max="13591" width="21.75" style="1" customWidth="1"/>
    <col min="13592" max="13824" width="9" style="1" customWidth="1"/>
    <col min="13825" max="13825" width="22.625" style="1" customWidth="1"/>
    <col min="13826" max="13833" width="9" style="1" customWidth="1"/>
    <col min="13834" max="13834" width="15.25" style="1" customWidth="1"/>
    <col min="13835" max="13835" width="21.75" style="1" customWidth="1"/>
    <col min="13836" max="13836" width="9" style="1" customWidth="1"/>
    <col min="13837" max="13837" width="22.625" style="1" customWidth="1"/>
    <col min="13838" max="13845" width="9" style="1" customWidth="1"/>
    <col min="13846" max="13846" width="15.25" style="1" customWidth="1"/>
    <col min="13847" max="13847" width="21.75" style="1" customWidth="1"/>
    <col min="13848" max="14080" width="9" style="1" customWidth="1"/>
    <col min="14081" max="14081" width="22.625" style="1" customWidth="1"/>
    <col min="14082" max="14089" width="9" style="1" customWidth="1"/>
    <col min="14090" max="14090" width="15.25" style="1" customWidth="1"/>
    <col min="14091" max="14091" width="21.75" style="1" customWidth="1"/>
    <col min="14092" max="14092" width="9" style="1" customWidth="1"/>
    <col min="14093" max="14093" width="22.625" style="1" customWidth="1"/>
    <col min="14094" max="14101" width="9" style="1" customWidth="1"/>
    <col min="14102" max="14102" width="15.25" style="1" customWidth="1"/>
    <col min="14103" max="14103" width="21.75" style="1" customWidth="1"/>
    <col min="14104" max="14336" width="9" style="1" customWidth="1"/>
    <col min="14337" max="14337" width="22.625" style="1" customWidth="1"/>
    <col min="14338" max="14345" width="9" style="1" customWidth="1"/>
    <col min="14346" max="14346" width="15.25" style="1" customWidth="1"/>
    <col min="14347" max="14347" width="21.75" style="1" customWidth="1"/>
    <col min="14348" max="14348" width="9" style="1" customWidth="1"/>
    <col min="14349" max="14349" width="22.625" style="1" customWidth="1"/>
    <col min="14350" max="14357" width="9" style="1" customWidth="1"/>
    <col min="14358" max="14358" width="15.25" style="1" customWidth="1"/>
    <col min="14359" max="14359" width="21.75" style="1" customWidth="1"/>
    <col min="14360" max="14592" width="9" style="1" customWidth="1"/>
    <col min="14593" max="14593" width="22.625" style="1" customWidth="1"/>
    <col min="14594" max="14601" width="9" style="1" customWidth="1"/>
    <col min="14602" max="14602" width="15.25" style="1" customWidth="1"/>
    <col min="14603" max="14603" width="21.75" style="1" customWidth="1"/>
    <col min="14604" max="14604" width="9" style="1" customWidth="1"/>
    <col min="14605" max="14605" width="22.625" style="1" customWidth="1"/>
    <col min="14606" max="14613" width="9" style="1" customWidth="1"/>
    <col min="14614" max="14614" width="15.25" style="1" customWidth="1"/>
    <col min="14615" max="14615" width="21.75" style="1" customWidth="1"/>
    <col min="14616" max="14848" width="9" style="1" customWidth="1"/>
    <col min="14849" max="14849" width="22.625" style="1" customWidth="1"/>
    <col min="14850" max="14857" width="9" style="1" customWidth="1"/>
    <col min="14858" max="14858" width="15.25" style="1" customWidth="1"/>
    <col min="14859" max="14859" width="21.75" style="1" customWidth="1"/>
    <col min="14860" max="14860" width="9" style="1" customWidth="1"/>
    <col min="14861" max="14861" width="22.625" style="1" customWidth="1"/>
    <col min="14862" max="14869" width="9" style="1" customWidth="1"/>
    <col min="14870" max="14870" width="15.25" style="1" customWidth="1"/>
    <col min="14871" max="14871" width="21.75" style="1" customWidth="1"/>
    <col min="14872" max="15104" width="9" style="1" customWidth="1"/>
    <col min="15105" max="15105" width="22.625" style="1" customWidth="1"/>
    <col min="15106" max="15113" width="9" style="1" customWidth="1"/>
    <col min="15114" max="15114" width="15.25" style="1" customWidth="1"/>
    <col min="15115" max="15115" width="21.75" style="1" customWidth="1"/>
    <col min="15116" max="15116" width="9" style="1" customWidth="1"/>
    <col min="15117" max="15117" width="22.625" style="1" customWidth="1"/>
    <col min="15118" max="15125" width="9" style="1" customWidth="1"/>
    <col min="15126" max="15126" width="15.25" style="1" customWidth="1"/>
    <col min="15127" max="15127" width="21.75" style="1" customWidth="1"/>
    <col min="15128" max="15360" width="9" style="1" customWidth="1"/>
    <col min="15361" max="15361" width="22.625" style="1" customWidth="1"/>
    <col min="15362" max="15369" width="9" style="1" customWidth="1"/>
    <col min="15370" max="15370" width="15.25" style="1" customWidth="1"/>
    <col min="15371" max="15371" width="21.75" style="1" customWidth="1"/>
    <col min="15372" max="15372" width="9" style="1" customWidth="1"/>
    <col min="15373" max="15373" width="22.625" style="1" customWidth="1"/>
    <col min="15374" max="15381" width="9" style="1" customWidth="1"/>
    <col min="15382" max="15382" width="15.25" style="1" customWidth="1"/>
    <col min="15383" max="15383" width="21.75" style="1" customWidth="1"/>
    <col min="15384" max="15616" width="9" style="1" customWidth="1"/>
    <col min="15617" max="15617" width="22.625" style="1" customWidth="1"/>
    <col min="15618" max="15625" width="9" style="1" customWidth="1"/>
    <col min="15626" max="15626" width="15.25" style="1" customWidth="1"/>
    <col min="15627" max="15627" width="21.75" style="1" customWidth="1"/>
    <col min="15628" max="15628" width="9" style="1" customWidth="1"/>
    <col min="15629" max="15629" width="22.625" style="1" customWidth="1"/>
    <col min="15630" max="15637" width="9" style="1" customWidth="1"/>
    <col min="15638" max="15638" width="15.25" style="1" customWidth="1"/>
    <col min="15639" max="15639" width="21.75" style="1" customWidth="1"/>
    <col min="15640" max="15872" width="9" style="1" customWidth="1"/>
    <col min="15873" max="15873" width="22.625" style="1" customWidth="1"/>
    <col min="15874" max="15881" width="9" style="1" customWidth="1"/>
    <col min="15882" max="15882" width="15.25" style="1" customWidth="1"/>
    <col min="15883" max="15883" width="21.75" style="1" customWidth="1"/>
    <col min="15884" max="15884" width="9" style="1" customWidth="1"/>
    <col min="15885" max="15885" width="22.625" style="1" customWidth="1"/>
    <col min="15886" max="15893" width="9" style="1" customWidth="1"/>
    <col min="15894" max="15894" width="15.25" style="1" customWidth="1"/>
    <col min="15895" max="15895" width="21.75" style="1" customWidth="1"/>
    <col min="15896" max="16128" width="9" style="1" customWidth="1"/>
    <col min="16129" max="16129" width="22.625" style="1" customWidth="1"/>
    <col min="16130" max="16137" width="9" style="1" customWidth="1"/>
    <col min="16138" max="16138" width="15.25" style="1" customWidth="1"/>
    <col min="16139" max="16139" width="21.75" style="1" customWidth="1"/>
    <col min="16140" max="16140" width="9" style="1" customWidth="1"/>
    <col min="16141" max="16141" width="22.625" style="1" customWidth="1"/>
    <col min="16142" max="16149" width="9" style="1" customWidth="1"/>
    <col min="16150" max="16150" width="15.25" style="1" customWidth="1"/>
    <col min="16151" max="16151" width="21.75" style="1" customWidth="1"/>
    <col min="16152" max="16384" width="9" style="1" customWidth="1"/>
  </cols>
  <sheetData>
    <row r="1" spans="1:23" ht="42" customHeight="1">
      <c r="A1" s="188" t="s">
        <v>150</v>
      </c>
      <c r="B1" s="469" t="s">
        <v>169</v>
      </c>
      <c r="C1" s="498"/>
      <c r="D1" s="498"/>
      <c r="E1" s="498"/>
      <c r="F1" s="498"/>
      <c r="G1" s="498"/>
      <c r="H1" s="498"/>
      <c r="I1" s="498"/>
      <c r="J1" s="498"/>
      <c r="K1" s="58" t="s">
        <v>73</v>
      </c>
      <c r="M1" s="188" t="s">
        <v>150</v>
      </c>
      <c r="N1" s="469" t="s">
        <v>169</v>
      </c>
      <c r="O1" s="498"/>
      <c r="P1" s="498"/>
      <c r="Q1" s="498"/>
      <c r="R1" s="498"/>
      <c r="S1" s="498"/>
      <c r="T1" s="498"/>
      <c r="U1" s="498"/>
      <c r="V1" s="498"/>
      <c r="W1" s="58" t="s">
        <v>73</v>
      </c>
    </row>
    <row r="2" spans="1:23" ht="15.95" customHeight="1">
      <c r="A2" s="5" t="s">
        <v>31</v>
      </c>
      <c r="B2" s="21" t="s">
        <v>146</v>
      </c>
      <c r="C2" s="33" t="s">
        <v>22</v>
      </c>
      <c r="D2" s="33" t="s">
        <v>24</v>
      </c>
      <c r="E2" s="33" t="s">
        <v>21</v>
      </c>
      <c r="F2" s="33" t="s">
        <v>26</v>
      </c>
      <c r="G2" s="33" t="s">
        <v>28</v>
      </c>
      <c r="H2" s="33" t="s">
        <v>29</v>
      </c>
      <c r="I2" s="30"/>
      <c r="J2" s="2"/>
      <c r="K2" s="211"/>
      <c r="M2" s="5" t="s">
        <v>31</v>
      </c>
      <c r="N2" s="21" t="s">
        <v>146</v>
      </c>
      <c r="O2" s="33" t="s">
        <v>22</v>
      </c>
      <c r="P2" s="33" t="s">
        <v>24</v>
      </c>
      <c r="Q2" s="33" t="s">
        <v>21</v>
      </c>
      <c r="R2" s="33" t="s">
        <v>26</v>
      </c>
      <c r="S2" s="33" t="s">
        <v>28</v>
      </c>
      <c r="T2" s="33" t="s">
        <v>29</v>
      </c>
      <c r="U2" s="30"/>
      <c r="V2" s="2"/>
      <c r="W2" s="211"/>
    </row>
    <row r="3" spans="1:23" ht="15.95" customHeight="1">
      <c r="A3" s="6" t="s">
        <v>20</v>
      </c>
      <c r="B3" s="223" t="s">
        <v>42</v>
      </c>
      <c r="C3" s="34">
        <v>63500</v>
      </c>
      <c r="D3" s="34">
        <v>53800</v>
      </c>
      <c r="E3" s="34">
        <v>47500</v>
      </c>
      <c r="F3" s="34">
        <v>39100</v>
      </c>
      <c r="G3" s="34">
        <v>32000</v>
      </c>
      <c r="H3" s="34">
        <v>26400</v>
      </c>
      <c r="I3" s="99" t="s">
        <v>30</v>
      </c>
      <c r="J3" s="206" t="s">
        <v>32</v>
      </c>
      <c r="K3" s="212" t="s">
        <v>34</v>
      </c>
      <c r="M3" s="6" t="s">
        <v>20</v>
      </c>
      <c r="N3" s="223" t="s">
        <v>42</v>
      </c>
      <c r="O3" s="34">
        <v>63500</v>
      </c>
      <c r="P3" s="34">
        <v>53800</v>
      </c>
      <c r="Q3" s="34">
        <v>47500</v>
      </c>
      <c r="R3" s="34">
        <v>39100</v>
      </c>
      <c r="S3" s="34">
        <v>32000</v>
      </c>
      <c r="T3" s="34">
        <v>26400</v>
      </c>
      <c r="U3" s="99" t="s">
        <v>30</v>
      </c>
      <c r="V3" s="206" t="s">
        <v>32</v>
      </c>
      <c r="W3" s="212" t="s">
        <v>34</v>
      </c>
    </row>
    <row r="4" spans="1:23" ht="22.7" customHeight="1">
      <c r="A4" s="189" t="s">
        <v>170</v>
      </c>
      <c r="B4" s="193">
        <v>1</v>
      </c>
      <c r="C4" s="197"/>
      <c r="D4" s="227"/>
      <c r="E4" s="230">
        <f>ROUNDDOWN(Q4*$B$4,2)</f>
        <v>0.5</v>
      </c>
      <c r="F4" s="230">
        <f>ROUNDDOWN(R4*$B$4,2)</f>
        <v>0.5</v>
      </c>
      <c r="G4" s="230"/>
      <c r="H4" s="227"/>
      <c r="I4" s="230">
        <f>SUM(C4:H4)</f>
        <v>1</v>
      </c>
      <c r="J4" s="207">
        <f>ROUNDDOWN($C$3*C4,0)+ROUNDDOWN($D$3*D4,0)+ROUNDDOWN($E$3*E4,0)+ROUNDDOWN($F$3*F4,0)+ROUNDDOWN($G$3*G4,0)+ROUNDDOWN($H$3*H4,0)</f>
        <v>43300</v>
      </c>
      <c r="K4" s="59"/>
      <c r="M4" s="189" t="s">
        <v>170</v>
      </c>
      <c r="N4" s="193">
        <v>1</v>
      </c>
      <c r="O4" s="197"/>
      <c r="P4" s="227"/>
      <c r="Q4" s="230">
        <v>0.5</v>
      </c>
      <c r="R4" s="230">
        <v>0.5</v>
      </c>
      <c r="S4" s="230"/>
      <c r="T4" s="227"/>
      <c r="U4" s="230">
        <f>SUM(O4:T4)</f>
        <v>1</v>
      </c>
      <c r="V4" s="207">
        <f>ROUNDDOWN($C$3*O4,0)+ROUNDDOWN($D$3*P4,0)+ROUNDDOWN($E$3*Q4,0)+ROUNDDOWN($F$3*R4,0)+ROUNDDOWN($G$3*S4,0)+ROUNDDOWN($H$3*T4,0)</f>
        <v>43300</v>
      </c>
      <c r="W4" s="59"/>
    </row>
    <row r="5" spans="1:23" ht="22.7" customHeight="1">
      <c r="A5" s="68" t="s">
        <v>160</v>
      </c>
      <c r="B5" s="194">
        <v>1</v>
      </c>
      <c r="C5" s="196"/>
      <c r="D5" s="226">
        <f>ROUNDDOWN(P5*$B$5,2)</f>
        <v>0.5</v>
      </c>
      <c r="E5" s="226">
        <f>ROUNDDOWN(Q5*$B$5,2)</f>
        <v>1</v>
      </c>
      <c r="F5" s="226">
        <f>ROUNDDOWN(R5*$B$5,2)</f>
        <v>0.5</v>
      </c>
      <c r="G5" s="226"/>
      <c r="H5" s="226"/>
      <c r="I5" s="226">
        <f>SUM(C5:H5)</f>
        <v>2</v>
      </c>
      <c r="J5" s="208">
        <f>ROUNDDOWN($C$3*C5,0)+ROUNDDOWN($D$3*D5,0)+ROUNDDOWN($E$3*E5,0)+ROUNDDOWN($F$3*F5,0)+ROUNDDOWN($G$3*G5,0)+ROUNDDOWN($H$3*H5,0)</f>
        <v>93950</v>
      </c>
      <c r="K5" s="213"/>
      <c r="L5" s="216"/>
      <c r="M5" s="68" t="s">
        <v>160</v>
      </c>
      <c r="N5" s="194">
        <v>1</v>
      </c>
      <c r="O5" s="196"/>
      <c r="P5" s="226">
        <v>0.5</v>
      </c>
      <c r="Q5" s="226">
        <v>1</v>
      </c>
      <c r="R5" s="226">
        <v>0.5</v>
      </c>
      <c r="S5" s="226"/>
      <c r="T5" s="226"/>
      <c r="U5" s="226">
        <f>SUM(O5:T5)</f>
        <v>2</v>
      </c>
      <c r="V5" s="208">
        <f>ROUNDDOWN($C$3*O5,0)+ROUNDDOWN($D$3*P5,0)+ROUNDDOWN($E$3*Q5,0)+ROUNDDOWN($F$3*R5,0)+ROUNDDOWN($G$3*S5,0)+ROUNDDOWN($H$3*T5,0)</f>
        <v>93950</v>
      </c>
      <c r="W5" s="213"/>
    </row>
    <row r="6" spans="1:23" ht="22.7" customHeight="1">
      <c r="A6" s="68" t="s">
        <v>171</v>
      </c>
      <c r="B6" s="194">
        <v>1</v>
      </c>
      <c r="C6" s="196"/>
      <c r="D6" s="226"/>
      <c r="E6" s="226">
        <f>ROUNDDOWN(Q6*$B$6,2)</f>
        <v>0.5</v>
      </c>
      <c r="F6" s="226">
        <f>ROUNDDOWN(R6*$B$6,2)</f>
        <v>1.5</v>
      </c>
      <c r="G6" s="226">
        <f>ROUNDDOWN(S6*$B$6,2)</f>
        <v>1</v>
      </c>
      <c r="H6" s="226">
        <f>ROUNDDOWN(T6*$B$6,2)</f>
        <v>1</v>
      </c>
      <c r="I6" s="226">
        <f>SUM(C6:H6)</f>
        <v>4</v>
      </c>
      <c r="J6" s="209">
        <f>ROUNDDOWN($C$3*C6,0)+ROUNDDOWN($D$3*D6,0)+ROUNDDOWN($E$3*E6,0)+ROUNDDOWN($F$3*F6,0)+ROUNDDOWN($G$3*G6,0)+ROUNDDOWN($H$3*H6,0)</f>
        <v>140800</v>
      </c>
      <c r="K6" s="213"/>
      <c r="L6" s="216"/>
      <c r="M6" s="68" t="s">
        <v>171</v>
      </c>
      <c r="N6" s="194">
        <v>1</v>
      </c>
      <c r="O6" s="196"/>
      <c r="P6" s="226"/>
      <c r="Q6" s="226">
        <v>0.5</v>
      </c>
      <c r="R6" s="226">
        <v>1.5</v>
      </c>
      <c r="S6" s="226">
        <v>1</v>
      </c>
      <c r="T6" s="226">
        <v>1</v>
      </c>
      <c r="U6" s="226">
        <f>SUM(O6:T6)</f>
        <v>4</v>
      </c>
      <c r="V6" s="209">
        <f>ROUNDDOWN($C$3*O6,0)+ROUNDDOWN($D$3*P6,0)+ROUNDDOWN($E$3*Q6,0)+ROUNDDOWN($F$3*R6,0)+ROUNDDOWN($G$3*S6,0)+ROUNDDOWN($H$3*T6,0)</f>
        <v>140800</v>
      </c>
      <c r="W6" s="213"/>
    </row>
    <row r="7" spans="1:23" ht="22.7" customHeight="1">
      <c r="A7" s="68" t="s">
        <v>172</v>
      </c>
      <c r="B7" s="194">
        <v>1</v>
      </c>
      <c r="C7" s="196"/>
      <c r="D7" s="226">
        <f>ROUNDDOWN(P7*$B$7,2)</f>
        <v>0.5</v>
      </c>
      <c r="E7" s="226"/>
      <c r="F7" s="226"/>
      <c r="G7" s="226"/>
      <c r="H7" s="226"/>
      <c r="I7" s="226">
        <f>SUM(C7:H7)</f>
        <v>0.5</v>
      </c>
      <c r="J7" s="209">
        <f>ROUNDDOWN($C$3*C7,0)+ROUNDDOWN($D$3*D7,0)+ROUNDDOWN($E$3*E7,0)+ROUNDDOWN($F$3*F7,0)+ROUNDDOWN($G$3*G7,0)+ROUNDDOWN($H$3*H7,0)</f>
        <v>26900</v>
      </c>
      <c r="K7" s="62"/>
      <c r="M7" s="68" t="s">
        <v>172</v>
      </c>
      <c r="N7" s="194">
        <v>1</v>
      </c>
      <c r="O7" s="196"/>
      <c r="P7" s="226">
        <v>0.5</v>
      </c>
      <c r="Q7" s="226"/>
      <c r="R7" s="226"/>
      <c r="S7" s="226"/>
      <c r="T7" s="226"/>
      <c r="U7" s="226">
        <f>SUM(O7:T7)</f>
        <v>0.5</v>
      </c>
      <c r="V7" s="209">
        <f>ROUNDDOWN($C$3*O7,0)+ROUNDDOWN($D$3*P7,0)+ROUNDDOWN($E$3*Q7,0)+ROUNDDOWN($F$3*R7,0)+ROUNDDOWN($G$3*S7,0)+ROUNDDOWN($H$3*T7,0)</f>
        <v>26900</v>
      </c>
      <c r="W7" s="62"/>
    </row>
    <row r="8" spans="1:23" ht="22.7" customHeight="1">
      <c r="A8" s="68"/>
      <c r="B8" s="194"/>
      <c r="C8" s="196"/>
      <c r="D8" s="226"/>
      <c r="E8" s="226"/>
      <c r="F8" s="226"/>
      <c r="G8" s="226"/>
      <c r="H8" s="226"/>
      <c r="I8" s="226"/>
      <c r="J8" s="209"/>
      <c r="K8" s="62"/>
      <c r="M8" s="68"/>
      <c r="N8" s="194"/>
      <c r="O8" s="196"/>
      <c r="P8" s="226"/>
      <c r="Q8" s="226"/>
      <c r="R8" s="226"/>
      <c r="S8" s="226"/>
      <c r="T8" s="226"/>
      <c r="U8" s="226"/>
      <c r="V8" s="209"/>
      <c r="W8" s="62"/>
    </row>
    <row r="9" spans="1:23" ht="22.7" customHeight="1">
      <c r="A9" s="69" t="s">
        <v>67</v>
      </c>
      <c r="B9" s="194"/>
      <c r="C9" s="196"/>
      <c r="D9" s="226">
        <f t="shared" ref="D9" si="0">SUM(D4:D7)</f>
        <v>1</v>
      </c>
      <c r="E9" s="226">
        <f t="shared" ref="E9" si="1">SUM(E4:E7)</f>
        <v>2</v>
      </c>
      <c r="F9" s="226">
        <f>SUM(F4:F7)</f>
        <v>2.5</v>
      </c>
      <c r="G9" s="226">
        <f>SUM(G4:G7)</f>
        <v>1</v>
      </c>
      <c r="H9" s="226">
        <f>SUM(H4:H7)</f>
        <v>1</v>
      </c>
      <c r="I9" s="226">
        <f>SUM(I4:I7)</f>
        <v>7.5</v>
      </c>
      <c r="J9" s="209">
        <f>SUM(J4:J7)</f>
        <v>304950</v>
      </c>
      <c r="K9" s="62"/>
      <c r="M9" s="69" t="s">
        <v>67</v>
      </c>
      <c r="N9" s="194"/>
      <c r="O9" s="196"/>
      <c r="P9" s="226">
        <f t="shared" ref="P9" si="2">SUM(P4:P7)</f>
        <v>1</v>
      </c>
      <c r="Q9" s="226">
        <f t="shared" ref="Q9" si="3">SUM(Q4:Q7)</f>
        <v>2</v>
      </c>
      <c r="R9" s="226">
        <f>SUM(R4:R7)</f>
        <v>2.5</v>
      </c>
      <c r="S9" s="226">
        <f>SUM(S4:S7)</f>
        <v>1</v>
      </c>
      <c r="T9" s="226">
        <f>SUM(T4:T7)</f>
        <v>1</v>
      </c>
      <c r="U9" s="226">
        <f>SUM(U4:U7)</f>
        <v>7.5</v>
      </c>
      <c r="V9" s="209">
        <f>SUM(V4:V7)</f>
        <v>304950</v>
      </c>
      <c r="W9" s="62"/>
    </row>
    <row r="10" spans="1:23" ht="22.7" customHeight="1">
      <c r="A10" s="218"/>
      <c r="B10" s="195"/>
      <c r="C10" s="195"/>
      <c r="D10" s="196"/>
      <c r="E10" s="196"/>
      <c r="F10" s="196"/>
      <c r="G10" s="196"/>
      <c r="H10" s="196"/>
      <c r="I10" s="196"/>
      <c r="J10" s="209"/>
      <c r="K10" s="62"/>
      <c r="M10" s="218"/>
      <c r="N10" s="195"/>
      <c r="O10" s="195"/>
      <c r="P10" s="196"/>
      <c r="Q10" s="196"/>
      <c r="R10" s="196"/>
      <c r="S10" s="196"/>
      <c r="T10" s="196"/>
      <c r="U10" s="196"/>
      <c r="V10" s="209"/>
      <c r="W10" s="62"/>
    </row>
    <row r="11" spans="1:23" ht="22.7" customHeight="1">
      <c r="A11" s="69"/>
      <c r="B11" s="490" t="s">
        <v>163</v>
      </c>
      <c r="C11" s="491"/>
      <c r="D11" s="228">
        <v>0.82</v>
      </c>
      <c r="E11" s="495">
        <v>690</v>
      </c>
      <c r="F11" s="496"/>
      <c r="G11" s="497"/>
      <c r="H11" s="196"/>
      <c r="I11" s="196"/>
      <c r="J11" s="209"/>
      <c r="K11" s="62"/>
      <c r="M11" s="69"/>
      <c r="N11" s="195"/>
      <c r="O11" s="195"/>
      <c r="P11" s="196"/>
      <c r="Q11" s="196"/>
      <c r="R11" s="196"/>
      <c r="S11" s="196"/>
      <c r="T11" s="196"/>
      <c r="U11" s="196"/>
      <c r="V11" s="209"/>
      <c r="W11" s="62"/>
    </row>
    <row r="12" spans="1:23" ht="22.7" customHeight="1">
      <c r="A12" s="219"/>
      <c r="B12" s="490" t="s">
        <v>173</v>
      </c>
      <c r="C12" s="491"/>
      <c r="D12" s="499"/>
      <c r="E12" s="500">
        <f>J9</f>
        <v>304950</v>
      </c>
      <c r="F12" s="501"/>
      <c r="G12" s="231" t="s">
        <v>76</v>
      </c>
      <c r="H12" s="198">
        <f>ROUND(D11,2)</f>
        <v>0.82</v>
      </c>
      <c r="I12" s="232" t="s">
        <v>89</v>
      </c>
      <c r="J12" s="233">
        <f>ROUNDDOWN(E12*H12,0)</f>
        <v>250059</v>
      </c>
      <c r="K12" s="214"/>
      <c r="M12" s="219"/>
      <c r="N12" s="202"/>
      <c r="O12" s="225"/>
      <c r="P12" s="229"/>
      <c r="Q12" s="229"/>
      <c r="R12" s="229"/>
      <c r="S12" s="229"/>
      <c r="T12" s="229"/>
      <c r="U12" s="229"/>
      <c r="V12" s="234"/>
      <c r="W12" s="214"/>
    </row>
    <row r="13" spans="1:23" ht="22.7" customHeight="1">
      <c r="A13" s="219"/>
      <c r="B13" s="202"/>
      <c r="C13" s="225"/>
      <c r="D13" s="229"/>
      <c r="E13" s="229"/>
      <c r="F13" s="229"/>
      <c r="G13" s="229"/>
      <c r="H13" s="229"/>
      <c r="I13" s="229"/>
      <c r="J13" s="234"/>
      <c r="K13" s="214"/>
      <c r="M13" s="219"/>
      <c r="N13" s="202"/>
      <c r="O13" s="225"/>
      <c r="P13" s="229"/>
      <c r="Q13" s="229"/>
      <c r="R13" s="229"/>
      <c r="S13" s="229"/>
      <c r="T13" s="229"/>
      <c r="U13" s="229"/>
      <c r="V13" s="234"/>
      <c r="W13" s="214"/>
    </row>
    <row r="14" spans="1:23" ht="22.7" customHeight="1">
      <c r="A14" s="220"/>
      <c r="B14" s="202"/>
      <c r="C14" s="225"/>
      <c r="D14" s="229"/>
      <c r="E14" s="229"/>
      <c r="F14" s="229"/>
      <c r="G14" s="229"/>
      <c r="H14" s="229"/>
      <c r="I14" s="229"/>
      <c r="J14" s="234"/>
      <c r="K14" s="214"/>
      <c r="M14" s="220"/>
      <c r="N14" s="202"/>
      <c r="O14" s="225"/>
      <c r="P14" s="229"/>
      <c r="Q14" s="229"/>
      <c r="R14" s="229"/>
      <c r="S14" s="229"/>
      <c r="T14" s="229"/>
      <c r="U14" s="229"/>
      <c r="V14" s="234"/>
      <c r="W14" s="214"/>
    </row>
    <row r="15" spans="1:23" ht="22.7" customHeight="1">
      <c r="A15" s="221"/>
      <c r="B15" s="202"/>
      <c r="C15" s="225"/>
      <c r="D15" s="229"/>
      <c r="E15" s="229"/>
      <c r="F15" s="229"/>
      <c r="G15" s="229"/>
      <c r="H15" s="229"/>
      <c r="I15" s="225"/>
      <c r="J15" s="234"/>
      <c r="K15" s="214"/>
      <c r="M15" s="221"/>
      <c r="N15" s="202"/>
      <c r="O15" s="225"/>
      <c r="P15" s="229"/>
      <c r="Q15" s="229"/>
      <c r="R15" s="229"/>
      <c r="S15" s="229"/>
      <c r="T15" s="229"/>
      <c r="U15" s="225"/>
      <c r="V15" s="234"/>
      <c r="W15" s="214"/>
    </row>
    <row r="16" spans="1:23" ht="22.7" customHeight="1">
      <c r="A16" s="222"/>
      <c r="B16" s="202"/>
      <c r="C16" s="225"/>
      <c r="D16" s="229"/>
      <c r="E16" s="229"/>
      <c r="F16" s="225"/>
      <c r="G16" s="225"/>
      <c r="H16" s="229"/>
      <c r="I16" s="229"/>
      <c r="J16" s="234"/>
      <c r="K16" s="214"/>
      <c r="M16" s="222"/>
      <c r="N16" s="202"/>
      <c r="O16" s="225"/>
      <c r="P16" s="229"/>
      <c r="Q16" s="229"/>
      <c r="R16" s="225"/>
      <c r="S16" s="225"/>
      <c r="T16" s="229"/>
      <c r="U16" s="229"/>
      <c r="V16" s="234"/>
      <c r="W16" s="214"/>
    </row>
    <row r="17" spans="1:23" ht="22.7" customHeight="1">
      <c r="A17" s="190"/>
      <c r="B17" s="202"/>
      <c r="C17" s="225"/>
      <c r="D17" s="225"/>
      <c r="E17" s="225"/>
      <c r="F17" s="225"/>
      <c r="G17" s="225"/>
      <c r="H17" s="225"/>
      <c r="I17" s="225"/>
      <c r="J17" s="225"/>
      <c r="K17" s="214"/>
      <c r="M17" s="190"/>
      <c r="N17" s="202"/>
      <c r="O17" s="225"/>
      <c r="P17" s="225"/>
      <c r="Q17" s="225"/>
      <c r="R17" s="225"/>
      <c r="S17" s="225"/>
      <c r="T17" s="225"/>
      <c r="U17" s="225"/>
      <c r="V17" s="225"/>
      <c r="W17" s="214"/>
    </row>
    <row r="18" spans="1:23" ht="22.7" customHeight="1">
      <c r="A18" s="190"/>
      <c r="B18" s="202"/>
      <c r="C18" s="202"/>
      <c r="D18" s="202"/>
      <c r="E18" s="202"/>
      <c r="F18" s="202"/>
      <c r="G18" s="202"/>
      <c r="H18" s="202"/>
      <c r="I18" s="202"/>
      <c r="J18" s="202"/>
      <c r="K18" s="214"/>
      <c r="M18" s="190"/>
      <c r="N18" s="202"/>
      <c r="O18" s="202"/>
      <c r="P18" s="202"/>
      <c r="Q18" s="202"/>
      <c r="R18" s="202"/>
      <c r="S18" s="202"/>
      <c r="T18" s="202"/>
      <c r="U18" s="202"/>
      <c r="V18" s="202"/>
      <c r="W18" s="214"/>
    </row>
    <row r="19" spans="1:23" ht="22.7" customHeight="1">
      <c r="A19" s="190"/>
      <c r="B19" s="202"/>
      <c r="C19" s="202"/>
      <c r="D19" s="202"/>
      <c r="E19" s="202"/>
      <c r="F19" s="202"/>
      <c r="G19" s="202"/>
      <c r="H19" s="202"/>
      <c r="I19" s="202"/>
      <c r="J19" s="202"/>
      <c r="K19" s="214"/>
      <c r="M19" s="190"/>
      <c r="N19" s="202"/>
      <c r="O19" s="202"/>
      <c r="P19" s="202"/>
      <c r="Q19" s="202"/>
      <c r="R19" s="202"/>
      <c r="S19" s="202"/>
      <c r="T19" s="202"/>
      <c r="U19" s="202"/>
      <c r="V19" s="202"/>
      <c r="W19" s="214"/>
    </row>
    <row r="20" spans="1:23" ht="22.7" customHeight="1">
      <c r="A20" s="190"/>
      <c r="B20" s="202"/>
      <c r="C20" s="202"/>
      <c r="D20" s="202"/>
      <c r="E20" s="202"/>
      <c r="F20" s="202"/>
      <c r="G20" s="202"/>
      <c r="H20" s="202"/>
      <c r="I20" s="202"/>
      <c r="J20" s="202"/>
      <c r="K20" s="214"/>
      <c r="M20" s="190"/>
      <c r="N20" s="202"/>
      <c r="O20" s="202"/>
      <c r="P20" s="202"/>
      <c r="Q20" s="202"/>
      <c r="R20" s="202"/>
      <c r="S20" s="202"/>
      <c r="T20" s="202"/>
      <c r="U20" s="202"/>
      <c r="V20" s="202"/>
      <c r="W20" s="214"/>
    </row>
    <row r="21" spans="1:23" ht="22.7" customHeight="1">
      <c r="A21" s="190"/>
      <c r="B21" s="202"/>
      <c r="C21" s="202"/>
      <c r="D21" s="202"/>
      <c r="E21" s="202"/>
      <c r="F21" s="202"/>
      <c r="G21" s="202"/>
      <c r="H21" s="202"/>
      <c r="I21" s="202"/>
      <c r="J21" s="202"/>
      <c r="K21" s="214"/>
      <c r="M21" s="190"/>
      <c r="N21" s="202"/>
      <c r="O21" s="202"/>
      <c r="P21" s="202"/>
      <c r="Q21" s="202"/>
      <c r="R21" s="202"/>
      <c r="S21" s="202"/>
      <c r="T21" s="202"/>
      <c r="U21" s="202"/>
      <c r="V21" s="202"/>
      <c r="W21" s="214"/>
    </row>
    <row r="22" spans="1:23" ht="22.7" customHeight="1">
      <c r="A22" s="190"/>
      <c r="B22" s="202"/>
      <c r="C22" s="202"/>
      <c r="D22" s="202"/>
      <c r="E22" s="202"/>
      <c r="F22" s="202"/>
      <c r="G22" s="202"/>
      <c r="H22" s="202"/>
      <c r="I22" s="202"/>
      <c r="J22" s="202"/>
      <c r="K22" s="214"/>
      <c r="M22" s="190"/>
      <c r="N22" s="202"/>
      <c r="O22" s="202"/>
      <c r="P22" s="202"/>
      <c r="Q22" s="202"/>
      <c r="R22" s="202"/>
      <c r="S22" s="202"/>
      <c r="T22" s="202"/>
      <c r="U22" s="202"/>
      <c r="V22" s="202"/>
      <c r="W22" s="214"/>
    </row>
    <row r="23" spans="1:23" ht="22.7" customHeight="1">
      <c r="A23" s="191"/>
      <c r="B23" s="224"/>
      <c r="C23" s="224"/>
      <c r="D23" s="224"/>
      <c r="E23" s="224"/>
      <c r="F23" s="224"/>
      <c r="G23" s="224"/>
      <c r="H23" s="224"/>
      <c r="I23" s="224"/>
      <c r="J23" s="224"/>
      <c r="K23" s="215"/>
      <c r="M23" s="191"/>
      <c r="N23" s="224"/>
      <c r="O23" s="224"/>
      <c r="P23" s="224"/>
      <c r="Q23" s="224"/>
      <c r="R23" s="224"/>
      <c r="S23" s="224"/>
      <c r="T23" s="224"/>
      <c r="U23" s="224"/>
      <c r="V23" s="224"/>
      <c r="W23" s="215"/>
    </row>
    <row r="24" spans="1:23" ht="21.75" customHeight="1"/>
  </sheetData>
  <mergeCells count="6">
    <mergeCell ref="B1:J1"/>
    <mergeCell ref="N1:V1"/>
    <mergeCell ref="B11:C11"/>
    <mergeCell ref="E11:G11"/>
    <mergeCell ref="B12:D12"/>
    <mergeCell ref="E12:F12"/>
  </mergeCells>
  <phoneticPr fontId="20"/>
  <printOptions horizontalCentered="1" verticalCentered="1"/>
  <pageMargins left="0.59055118110236204" right="0.59055118110236204" top="0.70866141732283505" bottom="0.66929133858267698" header="0.511811023622047" footer="0.511811023622047"/>
  <pageSetup paperSize="9" orientation="landscape" horizontalDpi="65532" verticalDpi="65532" r:id="rId1"/>
  <headerFooter alignWithMargins="0">
    <oddFooter>&amp;R中日本建設コンサルタント株式会社</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showGridLines="0" view="pageBreakPreview" zoomScaleNormal="100" zoomScaleSheetLayoutView="100" workbookViewId="0">
      <selection activeCell="D23" sqref="D23"/>
    </sheetView>
  </sheetViews>
  <sheetFormatPr defaultRowHeight="13.5"/>
  <cols>
    <col min="1" max="1" width="22.625" style="1" customWidth="1"/>
    <col min="2" max="9" width="9" style="1" customWidth="1"/>
    <col min="10" max="10" width="15.25" style="1" customWidth="1"/>
    <col min="11" max="11" width="21.75" style="1" customWidth="1"/>
    <col min="12" max="12" width="9" style="1" customWidth="1"/>
    <col min="13" max="13" width="22.625" style="1" customWidth="1"/>
    <col min="14" max="21" width="9" style="1" customWidth="1"/>
    <col min="22" max="22" width="15.25" style="1" customWidth="1"/>
    <col min="23" max="23" width="21.75" style="1" customWidth="1"/>
    <col min="24" max="256" width="9" style="1" customWidth="1"/>
    <col min="257" max="257" width="22.625" style="1" customWidth="1"/>
    <col min="258" max="265" width="9" style="1" customWidth="1"/>
    <col min="266" max="266" width="15.25" style="1" customWidth="1"/>
    <col min="267" max="267" width="21.75" style="1" customWidth="1"/>
    <col min="268" max="268" width="9" style="1" customWidth="1"/>
    <col min="269" max="269" width="22.625" style="1" customWidth="1"/>
    <col min="270" max="277" width="9" style="1" customWidth="1"/>
    <col min="278" max="278" width="15.25" style="1" customWidth="1"/>
    <col min="279" max="279" width="21.75" style="1" customWidth="1"/>
    <col min="280" max="512" width="9" style="1" customWidth="1"/>
    <col min="513" max="513" width="22.625" style="1" customWidth="1"/>
    <col min="514" max="521" width="9" style="1" customWidth="1"/>
    <col min="522" max="522" width="15.25" style="1" customWidth="1"/>
    <col min="523" max="523" width="21.75" style="1" customWidth="1"/>
    <col min="524" max="524" width="9" style="1" customWidth="1"/>
    <col min="525" max="525" width="22.625" style="1" customWidth="1"/>
    <col min="526" max="533" width="9" style="1" customWidth="1"/>
    <col min="534" max="534" width="15.25" style="1" customWidth="1"/>
    <col min="535" max="535" width="21.75" style="1" customWidth="1"/>
    <col min="536" max="768" width="9" style="1" customWidth="1"/>
    <col min="769" max="769" width="22.625" style="1" customWidth="1"/>
    <col min="770" max="777" width="9" style="1" customWidth="1"/>
    <col min="778" max="778" width="15.25" style="1" customWidth="1"/>
    <col min="779" max="779" width="21.75" style="1" customWidth="1"/>
    <col min="780" max="780" width="9" style="1" customWidth="1"/>
    <col min="781" max="781" width="22.625" style="1" customWidth="1"/>
    <col min="782" max="789" width="9" style="1" customWidth="1"/>
    <col min="790" max="790" width="15.25" style="1" customWidth="1"/>
    <col min="791" max="791" width="21.75" style="1" customWidth="1"/>
    <col min="792" max="1024" width="9" style="1" customWidth="1"/>
    <col min="1025" max="1025" width="22.625" style="1" customWidth="1"/>
    <col min="1026" max="1033" width="9" style="1" customWidth="1"/>
    <col min="1034" max="1034" width="15.25" style="1" customWidth="1"/>
    <col min="1035" max="1035" width="21.75" style="1" customWidth="1"/>
    <col min="1036" max="1036" width="9" style="1" customWidth="1"/>
    <col min="1037" max="1037" width="22.625" style="1" customWidth="1"/>
    <col min="1038" max="1045" width="9" style="1" customWidth="1"/>
    <col min="1046" max="1046" width="15.25" style="1" customWidth="1"/>
    <col min="1047" max="1047" width="21.75" style="1" customWidth="1"/>
    <col min="1048" max="1280" width="9" style="1" customWidth="1"/>
    <col min="1281" max="1281" width="22.625" style="1" customWidth="1"/>
    <col min="1282" max="1289" width="9" style="1" customWidth="1"/>
    <col min="1290" max="1290" width="15.25" style="1" customWidth="1"/>
    <col min="1291" max="1291" width="21.75" style="1" customWidth="1"/>
    <col min="1292" max="1292" width="9" style="1" customWidth="1"/>
    <col min="1293" max="1293" width="22.625" style="1" customWidth="1"/>
    <col min="1294" max="1301" width="9" style="1" customWidth="1"/>
    <col min="1302" max="1302" width="15.25" style="1" customWidth="1"/>
    <col min="1303" max="1303" width="21.75" style="1" customWidth="1"/>
    <col min="1304" max="1536" width="9" style="1" customWidth="1"/>
    <col min="1537" max="1537" width="22.625" style="1" customWidth="1"/>
    <col min="1538" max="1545" width="9" style="1" customWidth="1"/>
    <col min="1546" max="1546" width="15.25" style="1" customWidth="1"/>
    <col min="1547" max="1547" width="21.75" style="1" customWidth="1"/>
    <col min="1548" max="1548" width="9" style="1" customWidth="1"/>
    <col min="1549" max="1549" width="22.625" style="1" customWidth="1"/>
    <col min="1550" max="1557" width="9" style="1" customWidth="1"/>
    <col min="1558" max="1558" width="15.25" style="1" customWidth="1"/>
    <col min="1559" max="1559" width="21.75" style="1" customWidth="1"/>
    <col min="1560" max="1792" width="9" style="1" customWidth="1"/>
    <col min="1793" max="1793" width="22.625" style="1" customWidth="1"/>
    <col min="1794" max="1801" width="9" style="1" customWidth="1"/>
    <col min="1802" max="1802" width="15.25" style="1" customWidth="1"/>
    <col min="1803" max="1803" width="21.75" style="1" customWidth="1"/>
    <col min="1804" max="1804" width="9" style="1" customWidth="1"/>
    <col min="1805" max="1805" width="22.625" style="1" customWidth="1"/>
    <col min="1806" max="1813" width="9" style="1" customWidth="1"/>
    <col min="1814" max="1814" width="15.25" style="1" customWidth="1"/>
    <col min="1815" max="1815" width="21.75" style="1" customWidth="1"/>
    <col min="1816" max="2048" width="9" style="1" customWidth="1"/>
    <col min="2049" max="2049" width="22.625" style="1" customWidth="1"/>
    <col min="2050" max="2057" width="9" style="1" customWidth="1"/>
    <col min="2058" max="2058" width="15.25" style="1" customWidth="1"/>
    <col min="2059" max="2059" width="21.75" style="1" customWidth="1"/>
    <col min="2060" max="2060" width="9" style="1" customWidth="1"/>
    <col min="2061" max="2061" width="22.625" style="1" customWidth="1"/>
    <col min="2062" max="2069" width="9" style="1" customWidth="1"/>
    <col min="2070" max="2070" width="15.25" style="1" customWidth="1"/>
    <col min="2071" max="2071" width="21.75" style="1" customWidth="1"/>
    <col min="2072" max="2304" width="9" style="1" customWidth="1"/>
    <col min="2305" max="2305" width="22.625" style="1" customWidth="1"/>
    <col min="2306" max="2313" width="9" style="1" customWidth="1"/>
    <col min="2314" max="2314" width="15.25" style="1" customWidth="1"/>
    <col min="2315" max="2315" width="21.75" style="1" customWidth="1"/>
    <col min="2316" max="2316" width="9" style="1" customWidth="1"/>
    <col min="2317" max="2317" width="22.625" style="1" customWidth="1"/>
    <col min="2318" max="2325" width="9" style="1" customWidth="1"/>
    <col min="2326" max="2326" width="15.25" style="1" customWidth="1"/>
    <col min="2327" max="2327" width="21.75" style="1" customWidth="1"/>
    <col min="2328" max="2560" width="9" style="1" customWidth="1"/>
    <col min="2561" max="2561" width="22.625" style="1" customWidth="1"/>
    <col min="2562" max="2569" width="9" style="1" customWidth="1"/>
    <col min="2570" max="2570" width="15.25" style="1" customWidth="1"/>
    <col min="2571" max="2571" width="21.75" style="1" customWidth="1"/>
    <col min="2572" max="2572" width="9" style="1" customWidth="1"/>
    <col min="2573" max="2573" width="22.625" style="1" customWidth="1"/>
    <col min="2574" max="2581" width="9" style="1" customWidth="1"/>
    <col min="2582" max="2582" width="15.25" style="1" customWidth="1"/>
    <col min="2583" max="2583" width="21.75" style="1" customWidth="1"/>
    <col min="2584" max="2816" width="9" style="1" customWidth="1"/>
    <col min="2817" max="2817" width="22.625" style="1" customWidth="1"/>
    <col min="2818" max="2825" width="9" style="1" customWidth="1"/>
    <col min="2826" max="2826" width="15.25" style="1" customWidth="1"/>
    <col min="2827" max="2827" width="21.75" style="1" customWidth="1"/>
    <col min="2828" max="2828" width="9" style="1" customWidth="1"/>
    <col min="2829" max="2829" width="22.625" style="1" customWidth="1"/>
    <col min="2830" max="2837" width="9" style="1" customWidth="1"/>
    <col min="2838" max="2838" width="15.25" style="1" customWidth="1"/>
    <col min="2839" max="2839" width="21.75" style="1" customWidth="1"/>
    <col min="2840" max="3072" width="9" style="1" customWidth="1"/>
    <col min="3073" max="3073" width="22.625" style="1" customWidth="1"/>
    <col min="3074" max="3081" width="9" style="1" customWidth="1"/>
    <col min="3082" max="3082" width="15.25" style="1" customWidth="1"/>
    <col min="3083" max="3083" width="21.75" style="1" customWidth="1"/>
    <col min="3084" max="3084" width="9" style="1" customWidth="1"/>
    <col min="3085" max="3085" width="22.625" style="1" customWidth="1"/>
    <col min="3086" max="3093" width="9" style="1" customWidth="1"/>
    <col min="3094" max="3094" width="15.25" style="1" customWidth="1"/>
    <col min="3095" max="3095" width="21.75" style="1" customWidth="1"/>
    <col min="3096" max="3328" width="9" style="1" customWidth="1"/>
    <col min="3329" max="3329" width="22.625" style="1" customWidth="1"/>
    <col min="3330" max="3337" width="9" style="1" customWidth="1"/>
    <col min="3338" max="3338" width="15.25" style="1" customWidth="1"/>
    <col min="3339" max="3339" width="21.75" style="1" customWidth="1"/>
    <col min="3340" max="3340" width="9" style="1" customWidth="1"/>
    <col min="3341" max="3341" width="22.625" style="1" customWidth="1"/>
    <col min="3342" max="3349" width="9" style="1" customWidth="1"/>
    <col min="3350" max="3350" width="15.25" style="1" customWidth="1"/>
    <col min="3351" max="3351" width="21.75" style="1" customWidth="1"/>
    <col min="3352" max="3584" width="9" style="1" customWidth="1"/>
    <col min="3585" max="3585" width="22.625" style="1" customWidth="1"/>
    <col min="3586" max="3593" width="9" style="1" customWidth="1"/>
    <col min="3594" max="3594" width="15.25" style="1" customWidth="1"/>
    <col min="3595" max="3595" width="21.75" style="1" customWidth="1"/>
    <col min="3596" max="3596" width="9" style="1" customWidth="1"/>
    <col min="3597" max="3597" width="22.625" style="1" customWidth="1"/>
    <col min="3598" max="3605" width="9" style="1" customWidth="1"/>
    <col min="3606" max="3606" width="15.25" style="1" customWidth="1"/>
    <col min="3607" max="3607" width="21.75" style="1" customWidth="1"/>
    <col min="3608" max="3840" width="9" style="1" customWidth="1"/>
    <col min="3841" max="3841" width="22.625" style="1" customWidth="1"/>
    <col min="3842" max="3849" width="9" style="1" customWidth="1"/>
    <col min="3850" max="3850" width="15.25" style="1" customWidth="1"/>
    <col min="3851" max="3851" width="21.75" style="1" customWidth="1"/>
    <col min="3852" max="3852" width="9" style="1" customWidth="1"/>
    <col min="3853" max="3853" width="22.625" style="1" customWidth="1"/>
    <col min="3854" max="3861" width="9" style="1" customWidth="1"/>
    <col min="3862" max="3862" width="15.25" style="1" customWidth="1"/>
    <col min="3863" max="3863" width="21.75" style="1" customWidth="1"/>
    <col min="3864" max="4096" width="9" style="1" customWidth="1"/>
    <col min="4097" max="4097" width="22.625" style="1" customWidth="1"/>
    <col min="4098" max="4105" width="9" style="1" customWidth="1"/>
    <col min="4106" max="4106" width="15.25" style="1" customWidth="1"/>
    <col min="4107" max="4107" width="21.75" style="1" customWidth="1"/>
    <col min="4108" max="4108" width="9" style="1" customWidth="1"/>
    <col min="4109" max="4109" width="22.625" style="1" customWidth="1"/>
    <col min="4110" max="4117" width="9" style="1" customWidth="1"/>
    <col min="4118" max="4118" width="15.25" style="1" customWidth="1"/>
    <col min="4119" max="4119" width="21.75" style="1" customWidth="1"/>
    <col min="4120" max="4352" width="9" style="1" customWidth="1"/>
    <col min="4353" max="4353" width="22.625" style="1" customWidth="1"/>
    <col min="4354" max="4361" width="9" style="1" customWidth="1"/>
    <col min="4362" max="4362" width="15.25" style="1" customWidth="1"/>
    <col min="4363" max="4363" width="21.75" style="1" customWidth="1"/>
    <col min="4364" max="4364" width="9" style="1" customWidth="1"/>
    <col min="4365" max="4365" width="22.625" style="1" customWidth="1"/>
    <col min="4366" max="4373" width="9" style="1" customWidth="1"/>
    <col min="4374" max="4374" width="15.25" style="1" customWidth="1"/>
    <col min="4375" max="4375" width="21.75" style="1" customWidth="1"/>
    <col min="4376" max="4608" width="9" style="1" customWidth="1"/>
    <col min="4609" max="4609" width="22.625" style="1" customWidth="1"/>
    <col min="4610" max="4617" width="9" style="1" customWidth="1"/>
    <col min="4618" max="4618" width="15.25" style="1" customWidth="1"/>
    <col min="4619" max="4619" width="21.75" style="1" customWidth="1"/>
    <col min="4620" max="4620" width="9" style="1" customWidth="1"/>
    <col min="4621" max="4621" width="22.625" style="1" customWidth="1"/>
    <col min="4622" max="4629" width="9" style="1" customWidth="1"/>
    <col min="4630" max="4630" width="15.25" style="1" customWidth="1"/>
    <col min="4631" max="4631" width="21.75" style="1" customWidth="1"/>
    <col min="4632" max="4864" width="9" style="1" customWidth="1"/>
    <col min="4865" max="4865" width="22.625" style="1" customWidth="1"/>
    <col min="4866" max="4873" width="9" style="1" customWidth="1"/>
    <col min="4874" max="4874" width="15.25" style="1" customWidth="1"/>
    <col min="4875" max="4875" width="21.75" style="1" customWidth="1"/>
    <col min="4876" max="4876" width="9" style="1" customWidth="1"/>
    <col min="4877" max="4877" width="22.625" style="1" customWidth="1"/>
    <col min="4878" max="4885" width="9" style="1" customWidth="1"/>
    <col min="4886" max="4886" width="15.25" style="1" customWidth="1"/>
    <col min="4887" max="4887" width="21.75" style="1" customWidth="1"/>
    <col min="4888" max="5120" width="9" style="1" customWidth="1"/>
    <col min="5121" max="5121" width="22.625" style="1" customWidth="1"/>
    <col min="5122" max="5129" width="9" style="1" customWidth="1"/>
    <col min="5130" max="5130" width="15.25" style="1" customWidth="1"/>
    <col min="5131" max="5131" width="21.75" style="1" customWidth="1"/>
    <col min="5132" max="5132" width="9" style="1" customWidth="1"/>
    <col min="5133" max="5133" width="22.625" style="1" customWidth="1"/>
    <col min="5134" max="5141" width="9" style="1" customWidth="1"/>
    <col min="5142" max="5142" width="15.25" style="1" customWidth="1"/>
    <col min="5143" max="5143" width="21.75" style="1" customWidth="1"/>
    <col min="5144" max="5376" width="9" style="1" customWidth="1"/>
    <col min="5377" max="5377" width="22.625" style="1" customWidth="1"/>
    <col min="5378" max="5385" width="9" style="1" customWidth="1"/>
    <col min="5386" max="5386" width="15.25" style="1" customWidth="1"/>
    <col min="5387" max="5387" width="21.75" style="1" customWidth="1"/>
    <col min="5388" max="5388" width="9" style="1" customWidth="1"/>
    <col min="5389" max="5389" width="22.625" style="1" customWidth="1"/>
    <col min="5390" max="5397" width="9" style="1" customWidth="1"/>
    <col min="5398" max="5398" width="15.25" style="1" customWidth="1"/>
    <col min="5399" max="5399" width="21.75" style="1" customWidth="1"/>
    <col min="5400" max="5632" width="9" style="1" customWidth="1"/>
    <col min="5633" max="5633" width="22.625" style="1" customWidth="1"/>
    <col min="5634" max="5641" width="9" style="1" customWidth="1"/>
    <col min="5642" max="5642" width="15.25" style="1" customWidth="1"/>
    <col min="5643" max="5643" width="21.75" style="1" customWidth="1"/>
    <col min="5644" max="5644" width="9" style="1" customWidth="1"/>
    <col min="5645" max="5645" width="22.625" style="1" customWidth="1"/>
    <col min="5646" max="5653" width="9" style="1" customWidth="1"/>
    <col min="5654" max="5654" width="15.25" style="1" customWidth="1"/>
    <col min="5655" max="5655" width="21.75" style="1" customWidth="1"/>
    <col min="5656" max="5888" width="9" style="1" customWidth="1"/>
    <col min="5889" max="5889" width="22.625" style="1" customWidth="1"/>
    <col min="5890" max="5897" width="9" style="1" customWidth="1"/>
    <col min="5898" max="5898" width="15.25" style="1" customWidth="1"/>
    <col min="5899" max="5899" width="21.75" style="1" customWidth="1"/>
    <col min="5900" max="5900" width="9" style="1" customWidth="1"/>
    <col min="5901" max="5901" width="22.625" style="1" customWidth="1"/>
    <col min="5902" max="5909" width="9" style="1" customWidth="1"/>
    <col min="5910" max="5910" width="15.25" style="1" customWidth="1"/>
    <col min="5911" max="5911" width="21.75" style="1" customWidth="1"/>
    <col min="5912" max="6144" width="9" style="1" customWidth="1"/>
    <col min="6145" max="6145" width="22.625" style="1" customWidth="1"/>
    <col min="6146" max="6153" width="9" style="1" customWidth="1"/>
    <col min="6154" max="6154" width="15.25" style="1" customWidth="1"/>
    <col min="6155" max="6155" width="21.75" style="1" customWidth="1"/>
    <col min="6156" max="6156" width="9" style="1" customWidth="1"/>
    <col min="6157" max="6157" width="22.625" style="1" customWidth="1"/>
    <col min="6158" max="6165" width="9" style="1" customWidth="1"/>
    <col min="6166" max="6166" width="15.25" style="1" customWidth="1"/>
    <col min="6167" max="6167" width="21.75" style="1" customWidth="1"/>
    <col min="6168" max="6400" width="9" style="1" customWidth="1"/>
    <col min="6401" max="6401" width="22.625" style="1" customWidth="1"/>
    <col min="6402" max="6409" width="9" style="1" customWidth="1"/>
    <col min="6410" max="6410" width="15.25" style="1" customWidth="1"/>
    <col min="6411" max="6411" width="21.75" style="1" customWidth="1"/>
    <col min="6412" max="6412" width="9" style="1" customWidth="1"/>
    <col min="6413" max="6413" width="22.625" style="1" customWidth="1"/>
    <col min="6414" max="6421" width="9" style="1" customWidth="1"/>
    <col min="6422" max="6422" width="15.25" style="1" customWidth="1"/>
    <col min="6423" max="6423" width="21.75" style="1" customWidth="1"/>
    <col min="6424" max="6656" width="9" style="1" customWidth="1"/>
    <col min="6657" max="6657" width="22.625" style="1" customWidth="1"/>
    <col min="6658" max="6665" width="9" style="1" customWidth="1"/>
    <col min="6666" max="6666" width="15.25" style="1" customWidth="1"/>
    <col min="6667" max="6667" width="21.75" style="1" customWidth="1"/>
    <col min="6668" max="6668" width="9" style="1" customWidth="1"/>
    <col min="6669" max="6669" width="22.625" style="1" customWidth="1"/>
    <col min="6670" max="6677" width="9" style="1" customWidth="1"/>
    <col min="6678" max="6678" width="15.25" style="1" customWidth="1"/>
    <col min="6679" max="6679" width="21.75" style="1" customWidth="1"/>
    <col min="6680" max="6912" width="9" style="1" customWidth="1"/>
    <col min="6913" max="6913" width="22.625" style="1" customWidth="1"/>
    <col min="6914" max="6921" width="9" style="1" customWidth="1"/>
    <col min="6922" max="6922" width="15.25" style="1" customWidth="1"/>
    <col min="6923" max="6923" width="21.75" style="1" customWidth="1"/>
    <col min="6924" max="6924" width="9" style="1" customWidth="1"/>
    <col min="6925" max="6925" width="22.625" style="1" customWidth="1"/>
    <col min="6926" max="6933" width="9" style="1" customWidth="1"/>
    <col min="6934" max="6934" width="15.25" style="1" customWidth="1"/>
    <col min="6935" max="6935" width="21.75" style="1" customWidth="1"/>
    <col min="6936" max="7168" width="9" style="1" customWidth="1"/>
    <col min="7169" max="7169" width="22.625" style="1" customWidth="1"/>
    <col min="7170" max="7177" width="9" style="1" customWidth="1"/>
    <col min="7178" max="7178" width="15.25" style="1" customWidth="1"/>
    <col min="7179" max="7179" width="21.75" style="1" customWidth="1"/>
    <col min="7180" max="7180" width="9" style="1" customWidth="1"/>
    <col min="7181" max="7181" width="22.625" style="1" customWidth="1"/>
    <col min="7182" max="7189" width="9" style="1" customWidth="1"/>
    <col min="7190" max="7190" width="15.25" style="1" customWidth="1"/>
    <col min="7191" max="7191" width="21.75" style="1" customWidth="1"/>
    <col min="7192" max="7424" width="9" style="1" customWidth="1"/>
    <col min="7425" max="7425" width="22.625" style="1" customWidth="1"/>
    <col min="7426" max="7433" width="9" style="1" customWidth="1"/>
    <col min="7434" max="7434" width="15.25" style="1" customWidth="1"/>
    <col min="7435" max="7435" width="21.75" style="1" customWidth="1"/>
    <col min="7436" max="7436" width="9" style="1" customWidth="1"/>
    <col min="7437" max="7437" width="22.625" style="1" customWidth="1"/>
    <col min="7438" max="7445" width="9" style="1" customWidth="1"/>
    <col min="7446" max="7446" width="15.25" style="1" customWidth="1"/>
    <col min="7447" max="7447" width="21.75" style="1" customWidth="1"/>
    <col min="7448" max="7680" width="9" style="1" customWidth="1"/>
    <col min="7681" max="7681" width="22.625" style="1" customWidth="1"/>
    <col min="7682" max="7689" width="9" style="1" customWidth="1"/>
    <col min="7690" max="7690" width="15.25" style="1" customWidth="1"/>
    <col min="7691" max="7691" width="21.75" style="1" customWidth="1"/>
    <col min="7692" max="7692" width="9" style="1" customWidth="1"/>
    <col min="7693" max="7693" width="22.625" style="1" customWidth="1"/>
    <col min="7694" max="7701" width="9" style="1" customWidth="1"/>
    <col min="7702" max="7702" width="15.25" style="1" customWidth="1"/>
    <col min="7703" max="7703" width="21.75" style="1" customWidth="1"/>
    <col min="7704" max="7936" width="9" style="1" customWidth="1"/>
    <col min="7937" max="7937" width="22.625" style="1" customWidth="1"/>
    <col min="7938" max="7945" width="9" style="1" customWidth="1"/>
    <col min="7946" max="7946" width="15.25" style="1" customWidth="1"/>
    <col min="7947" max="7947" width="21.75" style="1" customWidth="1"/>
    <col min="7948" max="7948" width="9" style="1" customWidth="1"/>
    <col min="7949" max="7949" width="22.625" style="1" customWidth="1"/>
    <col min="7950" max="7957" width="9" style="1" customWidth="1"/>
    <col min="7958" max="7958" width="15.25" style="1" customWidth="1"/>
    <col min="7959" max="7959" width="21.75" style="1" customWidth="1"/>
    <col min="7960" max="8192" width="9" style="1" customWidth="1"/>
    <col min="8193" max="8193" width="22.625" style="1" customWidth="1"/>
    <col min="8194" max="8201" width="9" style="1" customWidth="1"/>
    <col min="8202" max="8202" width="15.25" style="1" customWidth="1"/>
    <col min="8203" max="8203" width="21.75" style="1" customWidth="1"/>
    <col min="8204" max="8204" width="9" style="1" customWidth="1"/>
    <col min="8205" max="8205" width="22.625" style="1" customWidth="1"/>
    <col min="8206" max="8213" width="9" style="1" customWidth="1"/>
    <col min="8214" max="8214" width="15.25" style="1" customWidth="1"/>
    <col min="8215" max="8215" width="21.75" style="1" customWidth="1"/>
    <col min="8216" max="8448" width="9" style="1" customWidth="1"/>
    <col min="8449" max="8449" width="22.625" style="1" customWidth="1"/>
    <col min="8450" max="8457" width="9" style="1" customWidth="1"/>
    <col min="8458" max="8458" width="15.25" style="1" customWidth="1"/>
    <col min="8459" max="8459" width="21.75" style="1" customWidth="1"/>
    <col min="8460" max="8460" width="9" style="1" customWidth="1"/>
    <col min="8461" max="8461" width="22.625" style="1" customWidth="1"/>
    <col min="8462" max="8469" width="9" style="1" customWidth="1"/>
    <col min="8470" max="8470" width="15.25" style="1" customWidth="1"/>
    <col min="8471" max="8471" width="21.75" style="1" customWidth="1"/>
    <col min="8472" max="8704" width="9" style="1" customWidth="1"/>
    <col min="8705" max="8705" width="22.625" style="1" customWidth="1"/>
    <col min="8706" max="8713" width="9" style="1" customWidth="1"/>
    <col min="8714" max="8714" width="15.25" style="1" customWidth="1"/>
    <col min="8715" max="8715" width="21.75" style="1" customWidth="1"/>
    <col min="8716" max="8716" width="9" style="1" customWidth="1"/>
    <col min="8717" max="8717" width="22.625" style="1" customWidth="1"/>
    <col min="8718" max="8725" width="9" style="1" customWidth="1"/>
    <col min="8726" max="8726" width="15.25" style="1" customWidth="1"/>
    <col min="8727" max="8727" width="21.75" style="1" customWidth="1"/>
    <col min="8728" max="8960" width="9" style="1" customWidth="1"/>
    <col min="8961" max="8961" width="22.625" style="1" customWidth="1"/>
    <col min="8962" max="8969" width="9" style="1" customWidth="1"/>
    <col min="8970" max="8970" width="15.25" style="1" customWidth="1"/>
    <col min="8971" max="8971" width="21.75" style="1" customWidth="1"/>
    <col min="8972" max="8972" width="9" style="1" customWidth="1"/>
    <col min="8973" max="8973" width="22.625" style="1" customWidth="1"/>
    <col min="8974" max="8981" width="9" style="1" customWidth="1"/>
    <col min="8982" max="8982" width="15.25" style="1" customWidth="1"/>
    <col min="8983" max="8983" width="21.75" style="1" customWidth="1"/>
    <col min="8984" max="9216" width="9" style="1" customWidth="1"/>
    <col min="9217" max="9217" width="22.625" style="1" customWidth="1"/>
    <col min="9218" max="9225" width="9" style="1" customWidth="1"/>
    <col min="9226" max="9226" width="15.25" style="1" customWidth="1"/>
    <col min="9227" max="9227" width="21.75" style="1" customWidth="1"/>
    <col min="9228" max="9228" width="9" style="1" customWidth="1"/>
    <col min="9229" max="9229" width="22.625" style="1" customWidth="1"/>
    <col min="9230" max="9237" width="9" style="1" customWidth="1"/>
    <col min="9238" max="9238" width="15.25" style="1" customWidth="1"/>
    <col min="9239" max="9239" width="21.75" style="1" customWidth="1"/>
    <col min="9240" max="9472" width="9" style="1" customWidth="1"/>
    <col min="9473" max="9473" width="22.625" style="1" customWidth="1"/>
    <col min="9474" max="9481" width="9" style="1" customWidth="1"/>
    <col min="9482" max="9482" width="15.25" style="1" customWidth="1"/>
    <col min="9483" max="9483" width="21.75" style="1" customWidth="1"/>
    <col min="9484" max="9484" width="9" style="1" customWidth="1"/>
    <col min="9485" max="9485" width="22.625" style="1" customWidth="1"/>
    <col min="9486" max="9493" width="9" style="1" customWidth="1"/>
    <col min="9494" max="9494" width="15.25" style="1" customWidth="1"/>
    <col min="9495" max="9495" width="21.75" style="1" customWidth="1"/>
    <col min="9496" max="9728" width="9" style="1" customWidth="1"/>
    <col min="9729" max="9729" width="22.625" style="1" customWidth="1"/>
    <col min="9730" max="9737" width="9" style="1" customWidth="1"/>
    <col min="9738" max="9738" width="15.25" style="1" customWidth="1"/>
    <col min="9739" max="9739" width="21.75" style="1" customWidth="1"/>
    <col min="9740" max="9740" width="9" style="1" customWidth="1"/>
    <col min="9741" max="9741" width="22.625" style="1" customWidth="1"/>
    <col min="9742" max="9749" width="9" style="1" customWidth="1"/>
    <col min="9750" max="9750" width="15.25" style="1" customWidth="1"/>
    <col min="9751" max="9751" width="21.75" style="1" customWidth="1"/>
    <col min="9752" max="9984" width="9" style="1" customWidth="1"/>
    <col min="9985" max="9985" width="22.625" style="1" customWidth="1"/>
    <col min="9986" max="9993" width="9" style="1" customWidth="1"/>
    <col min="9994" max="9994" width="15.25" style="1" customWidth="1"/>
    <col min="9995" max="9995" width="21.75" style="1" customWidth="1"/>
    <col min="9996" max="9996" width="9" style="1" customWidth="1"/>
    <col min="9997" max="9997" width="22.625" style="1" customWidth="1"/>
    <col min="9998" max="10005" width="9" style="1" customWidth="1"/>
    <col min="10006" max="10006" width="15.25" style="1" customWidth="1"/>
    <col min="10007" max="10007" width="21.75" style="1" customWidth="1"/>
    <col min="10008" max="10240" width="9" style="1" customWidth="1"/>
    <col min="10241" max="10241" width="22.625" style="1" customWidth="1"/>
    <col min="10242" max="10249" width="9" style="1" customWidth="1"/>
    <col min="10250" max="10250" width="15.25" style="1" customWidth="1"/>
    <col min="10251" max="10251" width="21.75" style="1" customWidth="1"/>
    <col min="10252" max="10252" width="9" style="1" customWidth="1"/>
    <col min="10253" max="10253" width="22.625" style="1" customWidth="1"/>
    <col min="10254" max="10261" width="9" style="1" customWidth="1"/>
    <col min="10262" max="10262" width="15.25" style="1" customWidth="1"/>
    <col min="10263" max="10263" width="21.75" style="1" customWidth="1"/>
    <col min="10264" max="10496" width="9" style="1" customWidth="1"/>
    <col min="10497" max="10497" width="22.625" style="1" customWidth="1"/>
    <col min="10498" max="10505" width="9" style="1" customWidth="1"/>
    <col min="10506" max="10506" width="15.25" style="1" customWidth="1"/>
    <col min="10507" max="10507" width="21.75" style="1" customWidth="1"/>
    <col min="10508" max="10508" width="9" style="1" customWidth="1"/>
    <col min="10509" max="10509" width="22.625" style="1" customWidth="1"/>
    <col min="10510" max="10517" width="9" style="1" customWidth="1"/>
    <col min="10518" max="10518" width="15.25" style="1" customWidth="1"/>
    <col min="10519" max="10519" width="21.75" style="1" customWidth="1"/>
    <col min="10520" max="10752" width="9" style="1" customWidth="1"/>
    <col min="10753" max="10753" width="22.625" style="1" customWidth="1"/>
    <col min="10754" max="10761" width="9" style="1" customWidth="1"/>
    <col min="10762" max="10762" width="15.25" style="1" customWidth="1"/>
    <col min="10763" max="10763" width="21.75" style="1" customWidth="1"/>
    <col min="10764" max="10764" width="9" style="1" customWidth="1"/>
    <col min="10765" max="10765" width="22.625" style="1" customWidth="1"/>
    <col min="10766" max="10773" width="9" style="1" customWidth="1"/>
    <col min="10774" max="10774" width="15.25" style="1" customWidth="1"/>
    <col min="10775" max="10775" width="21.75" style="1" customWidth="1"/>
    <col min="10776" max="11008" width="9" style="1" customWidth="1"/>
    <col min="11009" max="11009" width="22.625" style="1" customWidth="1"/>
    <col min="11010" max="11017" width="9" style="1" customWidth="1"/>
    <col min="11018" max="11018" width="15.25" style="1" customWidth="1"/>
    <col min="11019" max="11019" width="21.75" style="1" customWidth="1"/>
    <col min="11020" max="11020" width="9" style="1" customWidth="1"/>
    <col min="11021" max="11021" width="22.625" style="1" customWidth="1"/>
    <col min="11022" max="11029" width="9" style="1" customWidth="1"/>
    <col min="11030" max="11030" width="15.25" style="1" customWidth="1"/>
    <col min="11031" max="11031" width="21.75" style="1" customWidth="1"/>
    <col min="11032" max="11264" width="9" style="1" customWidth="1"/>
    <col min="11265" max="11265" width="22.625" style="1" customWidth="1"/>
    <col min="11266" max="11273" width="9" style="1" customWidth="1"/>
    <col min="11274" max="11274" width="15.25" style="1" customWidth="1"/>
    <col min="11275" max="11275" width="21.75" style="1" customWidth="1"/>
    <col min="11276" max="11276" width="9" style="1" customWidth="1"/>
    <col min="11277" max="11277" width="22.625" style="1" customWidth="1"/>
    <col min="11278" max="11285" width="9" style="1" customWidth="1"/>
    <col min="11286" max="11286" width="15.25" style="1" customWidth="1"/>
    <col min="11287" max="11287" width="21.75" style="1" customWidth="1"/>
    <col min="11288" max="11520" width="9" style="1" customWidth="1"/>
    <col min="11521" max="11521" width="22.625" style="1" customWidth="1"/>
    <col min="11522" max="11529" width="9" style="1" customWidth="1"/>
    <col min="11530" max="11530" width="15.25" style="1" customWidth="1"/>
    <col min="11531" max="11531" width="21.75" style="1" customWidth="1"/>
    <col min="11532" max="11532" width="9" style="1" customWidth="1"/>
    <col min="11533" max="11533" width="22.625" style="1" customWidth="1"/>
    <col min="11534" max="11541" width="9" style="1" customWidth="1"/>
    <col min="11542" max="11542" width="15.25" style="1" customWidth="1"/>
    <col min="11543" max="11543" width="21.75" style="1" customWidth="1"/>
    <col min="11544" max="11776" width="9" style="1" customWidth="1"/>
    <col min="11777" max="11777" width="22.625" style="1" customWidth="1"/>
    <col min="11778" max="11785" width="9" style="1" customWidth="1"/>
    <col min="11786" max="11786" width="15.25" style="1" customWidth="1"/>
    <col min="11787" max="11787" width="21.75" style="1" customWidth="1"/>
    <col min="11788" max="11788" width="9" style="1" customWidth="1"/>
    <col min="11789" max="11789" width="22.625" style="1" customWidth="1"/>
    <col min="11790" max="11797" width="9" style="1" customWidth="1"/>
    <col min="11798" max="11798" width="15.25" style="1" customWidth="1"/>
    <col min="11799" max="11799" width="21.75" style="1" customWidth="1"/>
    <col min="11800" max="12032" width="9" style="1" customWidth="1"/>
    <col min="12033" max="12033" width="22.625" style="1" customWidth="1"/>
    <col min="12034" max="12041" width="9" style="1" customWidth="1"/>
    <col min="12042" max="12042" width="15.25" style="1" customWidth="1"/>
    <col min="12043" max="12043" width="21.75" style="1" customWidth="1"/>
    <col min="12044" max="12044" width="9" style="1" customWidth="1"/>
    <col min="12045" max="12045" width="22.625" style="1" customWidth="1"/>
    <col min="12046" max="12053" width="9" style="1" customWidth="1"/>
    <col min="12054" max="12054" width="15.25" style="1" customWidth="1"/>
    <col min="12055" max="12055" width="21.75" style="1" customWidth="1"/>
    <col min="12056" max="12288" width="9" style="1" customWidth="1"/>
    <col min="12289" max="12289" width="22.625" style="1" customWidth="1"/>
    <col min="12290" max="12297" width="9" style="1" customWidth="1"/>
    <col min="12298" max="12298" width="15.25" style="1" customWidth="1"/>
    <col min="12299" max="12299" width="21.75" style="1" customWidth="1"/>
    <col min="12300" max="12300" width="9" style="1" customWidth="1"/>
    <col min="12301" max="12301" width="22.625" style="1" customWidth="1"/>
    <col min="12302" max="12309" width="9" style="1" customWidth="1"/>
    <col min="12310" max="12310" width="15.25" style="1" customWidth="1"/>
    <col min="12311" max="12311" width="21.75" style="1" customWidth="1"/>
    <col min="12312" max="12544" width="9" style="1" customWidth="1"/>
    <col min="12545" max="12545" width="22.625" style="1" customWidth="1"/>
    <col min="12546" max="12553" width="9" style="1" customWidth="1"/>
    <col min="12554" max="12554" width="15.25" style="1" customWidth="1"/>
    <col min="12555" max="12555" width="21.75" style="1" customWidth="1"/>
    <col min="12556" max="12556" width="9" style="1" customWidth="1"/>
    <col min="12557" max="12557" width="22.625" style="1" customWidth="1"/>
    <col min="12558" max="12565" width="9" style="1" customWidth="1"/>
    <col min="12566" max="12566" width="15.25" style="1" customWidth="1"/>
    <col min="12567" max="12567" width="21.75" style="1" customWidth="1"/>
    <col min="12568" max="12800" width="9" style="1" customWidth="1"/>
    <col min="12801" max="12801" width="22.625" style="1" customWidth="1"/>
    <col min="12802" max="12809" width="9" style="1" customWidth="1"/>
    <col min="12810" max="12810" width="15.25" style="1" customWidth="1"/>
    <col min="12811" max="12811" width="21.75" style="1" customWidth="1"/>
    <col min="12812" max="12812" width="9" style="1" customWidth="1"/>
    <col min="12813" max="12813" width="22.625" style="1" customWidth="1"/>
    <col min="12814" max="12821" width="9" style="1" customWidth="1"/>
    <col min="12822" max="12822" width="15.25" style="1" customWidth="1"/>
    <col min="12823" max="12823" width="21.75" style="1" customWidth="1"/>
    <col min="12824" max="13056" width="9" style="1" customWidth="1"/>
    <col min="13057" max="13057" width="22.625" style="1" customWidth="1"/>
    <col min="13058" max="13065" width="9" style="1" customWidth="1"/>
    <col min="13066" max="13066" width="15.25" style="1" customWidth="1"/>
    <col min="13067" max="13067" width="21.75" style="1" customWidth="1"/>
    <col min="13068" max="13068" width="9" style="1" customWidth="1"/>
    <col min="13069" max="13069" width="22.625" style="1" customWidth="1"/>
    <col min="13070" max="13077" width="9" style="1" customWidth="1"/>
    <col min="13078" max="13078" width="15.25" style="1" customWidth="1"/>
    <col min="13079" max="13079" width="21.75" style="1" customWidth="1"/>
    <col min="13080" max="13312" width="9" style="1" customWidth="1"/>
    <col min="13313" max="13313" width="22.625" style="1" customWidth="1"/>
    <col min="13314" max="13321" width="9" style="1" customWidth="1"/>
    <col min="13322" max="13322" width="15.25" style="1" customWidth="1"/>
    <col min="13323" max="13323" width="21.75" style="1" customWidth="1"/>
    <col min="13324" max="13324" width="9" style="1" customWidth="1"/>
    <col min="13325" max="13325" width="22.625" style="1" customWidth="1"/>
    <col min="13326" max="13333" width="9" style="1" customWidth="1"/>
    <col min="13334" max="13334" width="15.25" style="1" customWidth="1"/>
    <col min="13335" max="13335" width="21.75" style="1" customWidth="1"/>
    <col min="13336" max="13568" width="9" style="1" customWidth="1"/>
    <col min="13569" max="13569" width="22.625" style="1" customWidth="1"/>
    <col min="13570" max="13577" width="9" style="1" customWidth="1"/>
    <col min="13578" max="13578" width="15.25" style="1" customWidth="1"/>
    <col min="13579" max="13579" width="21.75" style="1" customWidth="1"/>
    <col min="13580" max="13580" width="9" style="1" customWidth="1"/>
    <col min="13581" max="13581" width="22.625" style="1" customWidth="1"/>
    <col min="13582" max="13589" width="9" style="1" customWidth="1"/>
    <col min="13590" max="13590" width="15.25" style="1" customWidth="1"/>
    <col min="13591" max="13591" width="21.75" style="1" customWidth="1"/>
    <col min="13592" max="13824" width="9" style="1" customWidth="1"/>
    <col min="13825" max="13825" width="22.625" style="1" customWidth="1"/>
    <col min="13826" max="13833" width="9" style="1" customWidth="1"/>
    <col min="13834" max="13834" width="15.25" style="1" customWidth="1"/>
    <col min="13835" max="13835" width="21.75" style="1" customWidth="1"/>
    <col min="13836" max="13836" width="9" style="1" customWidth="1"/>
    <col min="13837" max="13837" width="22.625" style="1" customWidth="1"/>
    <col min="13838" max="13845" width="9" style="1" customWidth="1"/>
    <col min="13846" max="13846" width="15.25" style="1" customWidth="1"/>
    <col min="13847" max="13847" width="21.75" style="1" customWidth="1"/>
    <col min="13848" max="14080" width="9" style="1" customWidth="1"/>
    <col min="14081" max="14081" width="22.625" style="1" customWidth="1"/>
    <col min="14082" max="14089" width="9" style="1" customWidth="1"/>
    <col min="14090" max="14090" width="15.25" style="1" customWidth="1"/>
    <col min="14091" max="14091" width="21.75" style="1" customWidth="1"/>
    <col min="14092" max="14092" width="9" style="1" customWidth="1"/>
    <col min="14093" max="14093" width="22.625" style="1" customWidth="1"/>
    <col min="14094" max="14101" width="9" style="1" customWidth="1"/>
    <col min="14102" max="14102" width="15.25" style="1" customWidth="1"/>
    <col min="14103" max="14103" width="21.75" style="1" customWidth="1"/>
    <col min="14104" max="14336" width="9" style="1" customWidth="1"/>
    <col min="14337" max="14337" width="22.625" style="1" customWidth="1"/>
    <col min="14338" max="14345" width="9" style="1" customWidth="1"/>
    <col min="14346" max="14346" width="15.25" style="1" customWidth="1"/>
    <col min="14347" max="14347" width="21.75" style="1" customWidth="1"/>
    <col min="14348" max="14348" width="9" style="1" customWidth="1"/>
    <col min="14349" max="14349" width="22.625" style="1" customWidth="1"/>
    <col min="14350" max="14357" width="9" style="1" customWidth="1"/>
    <col min="14358" max="14358" width="15.25" style="1" customWidth="1"/>
    <col min="14359" max="14359" width="21.75" style="1" customWidth="1"/>
    <col min="14360" max="14592" width="9" style="1" customWidth="1"/>
    <col min="14593" max="14593" width="22.625" style="1" customWidth="1"/>
    <col min="14594" max="14601" width="9" style="1" customWidth="1"/>
    <col min="14602" max="14602" width="15.25" style="1" customWidth="1"/>
    <col min="14603" max="14603" width="21.75" style="1" customWidth="1"/>
    <col min="14604" max="14604" width="9" style="1" customWidth="1"/>
    <col min="14605" max="14605" width="22.625" style="1" customWidth="1"/>
    <col min="14606" max="14613" width="9" style="1" customWidth="1"/>
    <col min="14614" max="14614" width="15.25" style="1" customWidth="1"/>
    <col min="14615" max="14615" width="21.75" style="1" customWidth="1"/>
    <col min="14616" max="14848" width="9" style="1" customWidth="1"/>
    <col min="14849" max="14849" width="22.625" style="1" customWidth="1"/>
    <col min="14850" max="14857" width="9" style="1" customWidth="1"/>
    <col min="14858" max="14858" width="15.25" style="1" customWidth="1"/>
    <col min="14859" max="14859" width="21.75" style="1" customWidth="1"/>
    <col min="14860" max="14860" width="9" style="1" customWidth="1"/>
    <col min="14861" max="14861" width="22.625" style="1" customWidth="1"/>
    <col min="14862" max="14869" width="9" style="1" customWidth="1"/>
    <col min="14870" max="14870" width="15.25" style="1" customWidth="1"/>
    <col min="14871" max="14871" width="21.75" style="1" customWidth="1"/>
    <col min="14872" max="15104" width="9" style="1" customWidth="1"/>
    <col min="15105" max="15105" width="22.625" style="1" customWidth="1"/>
    <col min="15106" max="15113" width="9" style="1" customWidth="1"/>
    <col min="15114" max="15114" width="15.25" style="1" customWidth="1"/>
    <col min="15115" max="15115" width="21.75" style="1" customWidth="1"/>
    <col min="15116" max="15116" width="9" style="1" customWidth="1"/>
    <col min="15117" max="15117" width="22.625" style="1" customWidth="1"/>
    <col min="15118" max="15125" width="9" style="1" customWidth="1"/>
    <col min="15126" max="15126" width="15.25" style="1" customWidth="1"/>
    <col min="15127" max="15127" width="21.75" style="1" customWidth="1"/>
    <col min="15128" max="15360" width="9" style="1" customWidth="1"/>
    <col min="15361" max="15361" width="22.625" style="1" customWidth="1"/>
    <col min="15362" max="15369" width="9" style="1" customWidth="1"/>
    <col min="15370" max="15370" width="15.25" style="1" customWidth="1"/>
    <col min="15371" max="15371" width="21.75" style="1" customWidth="1"/>
    <col min="15372" max="15372" width="9" style="1" customWidth="1"/>
    <col min="15373" max="15373" width="22.625" style="1" customWidth="1"/>
    <col min="15374" max="15381" width="9" style="1" customWidth="1"/>
    <col min="15382" max="15382" width="15.25" style="1" customWidth="1"/>
    <col min="15383" max="15383" width="21.75" style="1" customWidth="1"/>
    <col min="15384" max="15616" width="9" style="1" customWidth="1"/>
    <col min="15617" max="15617" width="22.625" style="1" customWidth="1"/>
    <col min="15618" max="15625" width="9" style="1" customWidth="1"/>
    <col min="15626" max="15626" width="15.25" style="1" customWidth="1"/>
    <col min="15627" max="15627" width="21.75" style="1" customWidth="1"/>
    <col min="15628" max="15628" width="9" style="1" customWidth="1"/>
    <col min="15629" max="15629" width="22.625" style="1" customWidth="1"/>
    <col min="15630" max="15637" width="9" style="1" customWidth="1"/>
    <col min="15638" max="15638" width="15.25" style="1" customWidth="1"/>
    <col min="15639" max="15639" width="21.75" style="1" customWidth="1"/>
    <col min="15640" max="15872" width="9" style="1" customWidth="1"/>
    <col min="15873" max="15873" width="22.625" style="1" customWidth="1"/>
    <col min="15874" max="15881" width="9" style="1" customWidth="1"/>
    <col min="15882" max="15882" width="15.25" style="1" customWidth="1"/>
    <col min="15883" max="15883" width="21.75" style="1" customWidth="1"/>
    <col min="15884" max="15884" width="9" style="1" customWidth="1"/>
    <col min="15885" max="15885" width="22.625" style="1" customWidth="1"/>
    <col min="15886" max="15893" width="9" style="1" customWidth="1"/>
    <col min="15894" max="15894" width="15.25" style="1" customWidth="1"/>
    <col min="15895" max="15895" width="21.75" style="1" customWidth="1"/>
    <col min="15896" max="16128" width="9" style="1" customWidth="1"/>
    <col min="16129" max="16129" width="22.625" style="1" customWidth="1"/>
    <col min="16130" max="16137" width="9" style="1" customWidth="1"/>
    <col min="16138" max="16138" width="15.25" style="1" customWidth="1"/>
    <col min="16139" max="16139" width="21.75" style="1" customWidth="1"/>
    <col min="16140" max="16140" width="9" style="1" customWidth="1"/>
    <col min="16141" max="16141" width="22.625" style="1" customWidth="1"/>
    <col min="16142" max="16149" width="9" style="1" customWidth="1"/>
    <col min="16150" max="16150" width="15.25" style="1" customWidth="1"/>
    <col min="16151" max="16151" width="21.75" style="1" customWidth="1"/>
    <col min="16152" max="16384" width="9" style="1" customWidth="1"/>
  </cols>
  <sheetData>
    <row r="1" spans="1:23" s="235" customFormat="1" ht="42" customHeight="1">
      <c r="A1" s="236" t="s">
        <v>168</v>
      </c>
      <c r="B1" s="502" t="s">
        <v>148</v>
      </c>
      <c r="C1" s="502"/>
      <c r="D1" s="502"/>
      <c r="E1" s="502"/>
      <c r="F1" s="502"/>
      <c r="G1" s="502"/>
      <c r="H1" s="502"/>
      <c r="I1" s="502"/>
      <c r="J1" s="502"/>
      <c r="K1" s="246" t="s">
        <v>174</v>
      </c>
      <c r="M1" s="236" t="s">
        <v>168</v>
      </c>
      <c r="N1" s="502" t="s">
        <v>148</v>
      </c>
      <c r="O1" s="502"/>
      <c r="P1" s="502"/>
      <c r="Q1" s="502"/>
      <c r="R1" s="502"/>
      <c r="S1" s="502"/>
      <c r="T1" s="502"/>
      <c r="U1" s="502"/>
      <c r="V1" s="502"/>
      <c r="W1" s="246" t="s">
        <v>174</v>
      </c>
    </row>
    <row r="2" spans="1:23" ht="15.95" customHeight="1">
      <c r="A2" s="5" t="s">
        <v>31</v>
      </c>
      <c r="B2" s="21" t="s">
        <v>146</v>
      </c>
      <c r="C2" s="33" t="s">
        <v>22</v>
      </c>
      <c r="D2" s="33" t="s">
        <v>24</v>
      </c>
      <c r="E2" s="33" t="s">
        <v>21</v>
      </c>
      <c r="F2" s="33" t="s">
        <v>26</v>
      </c>
      <c r="G2" s="33" t="s">
        <v>28</v>
      </c>
      <c r="H2" s="33" t="s">
        <v>29</v>
      </c>
      <c r="I2" s="30"/>
      <c r="J2" s="2"/>
      <c r="K2" s="211"/>
      <c r="M2" s="5" t="s">
        <v>31</v>
      </c>
      <c r="N2" s="21" t="s">
        <v>146</v>
      </c>
      <c r="O2" s="33" t="s">
        <v>22</v>
      </c>
      <c r="P2" s="33" t="s">
        <v>24</v>
      </c>
      <c r="Q2" s="33" t="s">
        <v>21</v>
      </c>
      <c r="R2" s="33" t="s">
        <v>26</v>
      </c>
      <c r="S2" s="33" t="s">
        <v>28</v>
      </c>
      <c r="T2" s="33" t="s">
        <v>29</v>
      </c>
      <c r="U2" s="30"/>
      <c r="V2" s="2"/>
      <c r="W2" s="211"/>
    </row>
    <row r="3" spans="1:23" ht="15.95" customHeight="1">
      <c r="A3" s="6" t="s">
        <v>20</v>
      </c>
      <c r="B3" s="192" t="s">
        <v>42</v>
      </c>
      <c r="C3" s="34">
        <v>63500</v>
      </c>
      <c r="D3" s="34">
        <v>53800</v>
      </c>
      <c r="E3" s="34">
        <v>47500</v>
      </c>
      <c r="F3" s="34">
        <v>39100</v>
      </c>
      <c r="G3" s="34">
        <v>32000</v>
      </c>
      <c r="H3" s="34">
        <v>26400</v>
      </c>
      <c r="I3" s="99" t="s">
        <v>30</v>
      </c>
      <c r="J3" s="206" t="s">
        <v>32</v>
      </c>
      <c r="K3" s="212" t="s">
        <v>34</v>
      </c>
      <c r="M3" s="6" t="s">
        <v>20</v>
      </c>
      <c r="N3" s="192" t="s">
        <v>42</v>
      </c>
      <c r="O3" s="34">
        <v>63500</v>
      </c>
      <c r="P3" s="34">
        <v>53800</v>
      </c>
      <c r="Q3" s="34">
        <v>47500</v>
      </c>
      <c r="R3" s="34">
        <v>39100</v>
      </c>
      <c r="S3" s="34">
        <v>32000</v>
      </c>
      <c r="T3" s="34">
        <v>26400</v>
      </c>
      <c r="U3" s="99" t="s">
        <v>30</v>
      </c>
      <c r="V3" s="206" t="s">
        <v>32</v>
      </c>
      <c r="W3" s="212" t="s">
        <v>34</v>
      </c>
    </row>
    <row r="4" spans="1:23" ht="22.7" customHeight="1">
      <c r="A4" s="189" t="s">
        <v>148</v>
      </c>
      <c r="B4" s="23">
        <v>1</v>
      </c>
      <c r="C4" s="240"/>
      <c r="D4" s="241">
        <f>ROUNDDOWN(P4*$B$4,2)</f>
        <v>1</v>
      </c>
      <c r="E4" s="241">
        <f>ROUNDDOWN(Q4*$B$4,2)</f>
        <v>4</v>
      </c>
      <c r="F4" s="241">
        <f>ROUNDDOWN(R4*$B$4,2)</f>
        <v>3</v>
      </c>
      <c r="G4" s="241">
        <f>ROUNDDOWN(S4*$B$4,2)</f>
        <v>1</v>
      </c>
      <c r="H4" s="244"/>
      <c r="I4" s="241">
        <f>SUM(C4:H4)</f>
        <v>9</v>
      </c>
      <c r="J4" s="207">
        <f>ROUNDDOWN($C$3*C4,0)+ROUNDDOWN($D$3*D4,0)+ROUNDDOWN($E$3*E4,0)+ROUNDDOWN($F$3*F4,0)+ROUNDDOWN($G$3*G4,0)+ROUNDDOWN($H$3*H4,0)</f>
        <v>393100</v>
      </c>
      <c r="K4" s="59"/>
      <c r="M4" s="189" t="s">
        <v>148</v>
      </c>
      <c r="N4" s="23">
        <v>1</v>
      </c>
      <c r="O4" s="240"/>
      <c r="P4" s="241">
        <v>1</v>
      </c>
      <c r="Q4" s="241">
        <v>4</v>
      </c>
      <c r="R4" s="241">
        <v>3</v>
      </c>
      <c r="S4" s="241">
        <v>1</v>
      </c>
      <c r="T4" s="244"/>
      <c r="U4" s="241">
        <f>SUM(O4:T4)</f>
        <v>9</v>
      </c>
      <c r="V4" s="207">
        <f>ROUNDDOWN($C$3*O4,0)+ROUNDDOWN($D$3*P4,0)+ROUNDDOWN($E$3*Q4,0)+ROUNDDOWN($F$3*R4,0)+ROUNDDOWN($G$3*S4,0)+ROUNDDOWN($H$3*T4,0)</f>
        <v>393100</v>
      </c>
      <c r="W4" s="59"/>
    </row>
    <row r="5" spans="1:23" ht="22.7" customHeight="1">
      <c r="A5" s="237"/>
      <c r="B5" s="73"/>
      <c r="C5" s="73"/>
      <c r="D5" s="242"/>
      <c r="E5" s="242"/>
      <c r="F5" s="242"/>
      <c r="G5" s="243"/>
      <c r="H5" s="243"/>
      <c r="I5" s="242"/>
      <c r="J5" s="93"/>
      <c r="K5" s="62"/>
      <c r="L5" s="2"/>
      <c r="M5" s="237"/>
      <c r="N5" s="73"/>
      <c r="O5" s="73"/>
      <c r="P5" s="242"/>
      <c r="Q5" s="242"/>
      <c r="R5" s="242"/>
      <c r="S5" s="243"/>
      <c r="T5" s="243"/>
      <c r="U5" s="242"/>
      <c r="V5" s="93"/>
      <c r="W5" s="62"/>
    </row>
    <row r="6" spans="1:23" ht="22.7" customHeight="1">
      <c r="A6" s="237"/>
      <c r="B6" s="73"/>
      <c r="C6" s="73"/>
      <c r="D6" s="242"/>
      <c r="E6" s="242"/>
      <c r="F6" s="242"/>
      <c r="G6" s="243"/>
      <c r="H6" s="243"/>
      <c r="I6" s="242"/>
      <c r="J6" s="93"/>
      <c r="K6" s="62"/>
      <c r="L6" s="2"/>
      <c r="M6" s="237"/>
      <c r="N6" s="73"/>
      <c r="O6" s="73"/>
      <c r="P6" s="242"/>
      <c r="Q6" s="242"/>
      <c r="R6" s="242"/>
      <c r="S6" s="243"/>
      <c r="T6" s="243"/>
      <c r="U6" s="242"/>
      <c r="V6" s="93"/>
      <c r="W6" s="62"/>
    </row>
    <row r="7" spans="1:23" ht="22.7" customHeight="1">
      <c r="A7" s="238"/>
      <c r="B7" s="73"/>
      <c r="C7" s="73"/>
      <c r="D7" s="242"/>
      <c r="E7" s="242"/>
      <c r="F7" s="242"/>
      <c r="G7" s="243"/>
      <c r="H7" s="243"/>
      <c r="I7" s="242"/>
      <c r="J7" s="93"/>
      <c r="K7" s="62"/>
      <c r="L7" s="2"/>
      <c r="M7" s="238"/>
      <c r="N7" s="73"/>
      <c r="O7" s="73"/>
      <c r="P7" s="242"/>
      <c r="Q7" s="242"/>
      <c r="R7" s="242"/>
      <c r="S7" s="243"/>
      <c r="T7" s="243"/>
      <c r="U7" s="242"/>
      <c r="V7" s="93"/>
      <c r="W7" s="62"/>
    </row>
    <row r="8" spans="1:23" ht="22.7" customHeight="1">
      <c r="A8" s="239"/>
      <c r="B8" s="73"/>
      <c r="C8" s="73"/>
      <c r="D8" s="242"/>
      <c r="E8" s="242"/>
      <c r="F8" s="242"/>
      <c r="G8" s="243"/>
      <c r="H8" s="243"/>
      <c r="I8" s="242"/>
      <c r="J8" s="245"/>
      <c r="K8" s="62"/>
      <c r="M8" s="239"/>
      <c r="N8" s="73"/>
      <c r="O8" s="73"/>
      <c r="P8" s="242"/>
      <c r="Q8" s="242"/>
      <c r="R8" s="242"/>
      <c r="S8" s="243"/>
      <c r="T8" s="243"/>
      <c r="U8" s="242"/>
      <c r="V8" s="245"/>
      <c r="W8" s="62"/>
    </row>
    <row r="9" spans="1:23" ht="22.7" customHeight="1">
      <c r="A9" s="68"/>
      <c r="B9" s="73"/>
      <c r="C9" s="73"/>
      <c r="D9" s="73"/>
      <c r="E9" s="73"/>
      <c r="F9" s="73"/>
      <c r="G9" s="73"/>
      <c r="H9" s="73"/>
      <c r="I9" s="88"/>
      <c r="J9" s="93"/>
      <c r="K9" s="62"/>
      <c r="M9" s="68"/>
      <c r="N9" s="73"/>
      <c r="O9" s="73"/>
      <c r="P9" s="73"/>
      <c r="Q9" s="73"/>
      <c r="R9" s="73"/>
      <c r="S9" s="73"/>
      <c r="T9" s="73"/>
      <c r="U9" s="88"/>
      <c r="V9" s="93"/>
      <c r="W9" s="62"/>
    </row>
    <row r="10" spans="1:23" ht="22.7" customHeight="1">
      <c r="A10" s="70"/>
      <c r="B10" s="73"/>
      <c r="C10" s="73"/>
      <c r="D10" s="73"/>
      <c r="E10" s="73"/>
      <c r="F10" s="73"/>
      <c r="G10" s="73"/>
      <c r="H10" s="73"/>
      <c r="I10" s="88"/>
      <c r="J10" s="93"/>
      <c r="K10" s="62"/>
      <c r="M10" s="70"/>
      <c r="N10" s="73"/>
      <c r="O10" s="73"/>
      <c r="P10" s="73"/>
      <c r="Q10" s="73"/>
      <c r="R10" s="73"/>
      <c r="S10" s="73"/>
      <c r="T10" s="73"/>
      <c r="U10" s="88"/>
      <c r="V10" s="93"/>
      <c r="W10" s="62"/>
    </row>
    <row r="11" spans="1:23" ht="22.7" customHeight="1">
      <c r="A11" s="69"/>
      <c r="B11" s="73"/>
      <c r="C11" s="73"/>
      <c r="D11" s="73"/>
      <c r="E11" s="73"/>
      <c r="F11" s="73"/>
      <c r="G11" s="73"/>
      <c r="H11" s="73"/>
      <c r="I11" s="88"/>
      <c r="J11" s="93"/>
      <c r="K11" s="62"/>
      <c r="M11" s="69"/>
      <c r="N11" s="73"/>
      <c r="O11" s="73"/>
      <c r="P11" s="73"/>
      <c r="Q11" s="73"/>
      <c r="R11" s="73"/>
      <c r="S11" s="73"/>
      <c r="T11" s="73"/>
      <c r="U11" s="88"/>
      <c r="V11" s="93"/>
      <c r="W11" s="62"/>
    </row>
    <row r="12" spans="1:23" ht="22.7" customHeight="1">
      <c r="A12" s="70"/>
      <c r="B12" s="30"/>
      <c r="C12" s="30"/>
      <c r="D12" s="30"/>
      <c r="E12" s="30"/>
      <c r="F12" s="30"/>
      <c r="G12" s="30"/>
      <c r="H12" s="30"/>
      <c r="I12" s="30"/>
      <c r="J12" s="30"/>
      <c r="K12" s="62"/>
      <c r="M12" s="70"/>
      <c r="N12" s="30"/>
      <c r="O12" s="30"/>
      <c r="P12" s="30"/>
      <c r="Q12" s="30"/>
      <c r="R12" s="30"/>
      <c r="S12" s="30"/>
      <c r="T12" s="30"/>
      <c r="U12" s="30"/>
      <c r="V12" s="30"/>
      <c r="W12" s="62"/>
    </row>
    <row r="13" spans="1:23" ht="22.7" customHeight="1">
      <c r="A13" s="70"/>
      <c r="B13" s="30"/>
      <c r="C13" s="30"/>
      <c r="D13" s="30"/>
      <c r="E13" s="30"/>
      <c r="F13" s="30"/>
      <c r="G13" s="30"/>
      <c r="H13" s="30"/>
      <c r="I13" s="30"/>
      <c r="J13" s="30"/>
      <c r="K13" s="62"/>
      <c r="M13" s="70"/>
      <c r="N13" s="30"/>
      <c r="O13" s="30"/>
      <c r="P13" s="30"/>
      <c r="Q13" s="30"/>
      <c r="R13" s="30"/>
      <c r="S13" s="30"/>
      <c r="T13" s="30"/>
      <c r="U13" s="30"/>
      <c r="V13" s="30"/>
      <c r="W13" s="62"/>
    </row>
    <row r="14" spans="1:23" ht="22.7" customHeight="1">
      <c r="A14" s="70"/>
      <c r="B14" s="30"/>
      <c r="C14" s="30"/>
      <c r="D14" s="30"/>
      <c r="E14" s="30"/>
      <c r="F14" s="30"/>
      <c r="G14" s="30"/>
      <c r="H14" s="30"/>
      <c r="I14" s="30"/>
      <c r="J14" s="30"/>
      <c r="K14" s="62"/>
      <c r="M14" s="70"/>
      <c r="N14" s="30"/>
      <c r="O14" s="30"/>
      <c r="P14" s="30"/>
      <c r="Q14" s="30"/>
      <c r="R14" s="30"/>
      <c r="S14" s="30"/>
      <c r="T14" s="30"/>
      <c r="U14" s="30"/>
      <c r="V14" s="30"/>
      <c r="W14" s="62"/>
    </row>
    <row r="15" spans="1:23" ht="22.7" customHeight="1">
      <c r="A15" s="70"/>
      <c r="B15" s="30"/>
      <c r="C15" s="30"/>
      <c r="D15" s="30"/>
      <c r="E15" s="30"/>
      <c r="F15" s="30"/>
      <c r="G15" s="30"/>
      <c r="H15" s="30"/>
      <c r="I15" s="30"/>
      <c r="J15" s="30"/>
      <c r="K15" s="62"/>
      <c r="M15" s="70"/>
      <c r="N15" s="30"/>
      <c r="O15" s="30"/>
      <c r="P15" s="30"/>
      <c r="Q15" s="30"/>
      <c r="R15" s="30"/>
      <c r="S15" s="30"/>
      <c r="T15" s="30"/>
      <c r="U15" s="30"/>
      <c r="V15" s="30"/>
      <c r="W15" s="62"/>
    </row>
    <row r="16" spans="1:23" ht="22.7" customHeight="1">
      <c r="A16" s="70"/>
      <c r="B16" s="30"/>
      <c r="C16" s="30"/>
      <c r="D16" s="30"/>
      <c r="E16" s="30"/>
      <c r="F16" s="30"/>
      <c r="G16" s="30"/>
      <c r="H16" s="30"/>
      <c r="I16" s="30"/>
      <c r="J16" s="30"/>
      <c r="K16" s="62"/>
      <c r="M16" s="70"/>
      <c r="N16" s="30"/>
      <c r="O16" s="30"/>
      <c r="P16" s="30"/>
      <c r="Q16" s="30"/>
      <c r="R16" s="30"/>
      <c r="S16" s="30"/>
      <c r="T16" s="30"/>
      <c r="U16" s="30"/>
      <c r="V16" s="30"/>
      <c r="W16" s="62"/>
    </row>
    <row r="17" spans="1:23" ht="22.7" customHeight="1">
      <c r="A17" s="70"/>
      <c r="B17" s="30"/>
      <c r="C17" s="30"/>
      <c r="D17" s="30"/>
      <c r="E17" s="30"/>
      <c r="F17" s="30"/>
      <c r="G17" s="30"/>
      <c r="H17" s="30"/>
      <c r="I17" s="30"/>
      <c r="J17" s="30"/>
      <c r="K17" s="62"/>
      <c r="M17" s="70"/>
      <c r="N17" s="30"/>
      <c r="O17" s="30"/>
      <c r="P17" s="30"/>
      <c r="Q17" s="30"/>
      <c r="R17" s="30"/>
      <c r="S17" s="30"/>
      <c r="T17" s="30"/>
      <c r="U17" s="30"/>
      <c r="V17" s="30"/>
      <c r="W17" s="62"/>
    </row>
    <row r="18" spans="1:23" ht="22.7" customHeight="1">
      <c r="A18" s="70"/>
      <c r="B18" s="30"/>
      <c r="C18" s="30"/>
      <c r="D18" s="30"/>
      <c r="E18" s="30"/>
      <c r="F18" s="30"/>
      <c r="G18" s="30"/>
      <c r="H18" s="30"/>
      <c r="I18" s="30"/>
      <c r="J18" s="30"/>
      <c r="K18" s="62"/>
      <c r="M18" s="70"/>
      <c r="N18" s="30"/>
      <c r="O18" s="30"/>
      <c r="P18" s="30"/>
      <c r="Q18" s="30"/>
      <c r="R18" s="30"/>
      <c r="S18" s="30"/>
      <c r="T18" s="30"/>
      <c r="U18" s="30"/>
      <c r="V18" s="30"/>
      <c r="W18" s="62"/>
    </row>
    <row r="19" spans="1:23" ht="22.7" customHeight="1">
      <c r="A19" s="70"/>
      <c r="B19" s="30"/>
      <c r="C19" s="30"/>
      <c r="D19" s="30"/>
      <c r="E19" s="30"/>
      <c r="F19" s="30"/>
      <c r="G19" s="30"/>
      <c r="H19" s="30"/>
      <c r="I19" s="30"/>
      <c r="J19" s="30"/>
      <c r="K19" s="62"/>
      <c r="M19" s="70"/>
      <c r="N19" s="30"/>
      <c r="O19" s="30"/>
      <c r="P19" s="30"/>
      <c r="Q19" s="30"/>
      <c r="R19" s="30"/>
      <c r="S19" s="30"/>
      <c r="T19" s="30"/>
      <c r="U19" s="30"/>
      <c r="V19" s="30"/>
      <c r="W19" s="62"/>
    </row>
    <row r="20" spans="1:23" ht="22.7" customHeight="1">
      <c r="A20" s="70"/>
      <c r="B20" s="30"/>
      <c r="C20" s="30"/>
      <c r="D20" s="30"/>
      <c r="E20" s="30"/>
      <c r="F20" s="30"/>
      <c r="G20" s="30"/>
      <c r="H20" s="30"/>
      <c r="I20" s="30"/>
      <c r="J20" s="30"/>
      <c r="K20" s="62"/>
      <c r="M20" s="70"/>
      <c r="N20" s="30"/>
      <c r="O20" s="30"/>
      <c r="P20" s="30"/>
      <c r="Q20" s="30"/>
      <c r="R20" s="30"/>
      <c r="S20" s="30"/>
      <c r="T20" s="30"/>
      <c r="U20" s="30"/>
      <c r="V20" s="30"/>
      <c r="W20" s="62"/>
    </row>
    <row r="21" spans="1:23" ht="22.7" customHeight="1">
      <c r="A21" s="70"/>
      <c r="B21" s="30"/>
      <c r="C21" s="30"/>
      <c r="D21" s="30"/>
      <c r="E21" s="30"/>
      <c r="F21" s="30"/>
      <c r="G21" s="30"/>
      <c r="H21" s="30"/>
      <c r="I21" s="30"/>
      <c r="J21" s="30"/>
      <c r="K21" s="62"/>
      <c r="M21" s="70"/>
      <c r="N21" s="30"/>
      <c r="O21" s="30"/>
      <c r="P21" s="30"/>
      <c r="Q21" s="30"/>
      <c r="R21" s="30"/>
      <c r="S21" s="30"/>
      <c r="T21" s="30"/>
      <c r="U21" s="30"/>
      <c r="V21" s="30"/>
      <c r="W21" s="62"/>
    </row>
    <row r="22" spans="1:23" ht="22.7" customHeight="1">
      <c r="A22" s="70"/>
      <c r="B22" s="30"/>
      <c r="C22" s="30"/>
      <c r="D22" s="30"/>
      <c r="E22" s="30"/>
      <c r="F22" s="30"/>
      <c r="G22" s="30"/>
      <c r="H22" s="30"/>
      <c r="I22" s="30"/>
      <c r="J22" s="30"/>
      <c r="K22" s="62"/>
      <c r="M22" s="70"/>
      <c r="N22" s="30"/>
      <c r="O22" s="30"/>
      <c r="P22" s="30"/>
      <c r="Q22" s="30"/>
      <c r="R22" s="30"/>
      <c r="S22" s="30"/>
      <c r="T22" s="30"/>
      <c r="U22" s="30"/>
      <c r="V22" s="30"/>
      <c r="W22" s="62"/>
    </row>
    <row r="23" spans="1:23" ht="22.7" customHeight="1">
      <c r="A23" s="71"/>
      <c r="B23" s="74"/>
      <c r="C23" s="74"/>
      <c r="D23" s="74"/>
      <c r="E23" s="74"/>
      <c r="F23" s="74"/>
      <c r="G23" s="74"/>
      <c r="H23" s="74"/>
      <c r="I23" s="74"/>
      <c r="J23" s="74"/>
      <c r="K23" s="63"/>
      <c r="M23" s="71"/>
      <c r="N23" s="74"/>
      <c r="O23" s="74"/>
      <c r="P23" s="74"/>
      <c r="Q23" s="74"/>
      <c r="R23" s="74"/>
      <c r="S23" s="74"/>
      <c r="T23" s="74"/>
      <c r="U23" s="74"/>
      <c r="V23" s="74"/>
      <c r="W23" s="63"/>
    </row>
    <row r="24" spans="1:23" ht="21.75" customHeight="1"/>
  </sheetData>
  <mergeCells count="2">
    <mergeCell ref="B1:J1"/>
    <mergeCell ref="N1:V1"/>
  </mergeCells>
  <phoneticPr fontId="20"/>
  <printOptions horizontalCentered="1" verticalCentered="1"/>
  <pageMargins left="0.59055118110236204" right="0.59055118110236204" top="0.70866141732283505" bottom="0.66929133858267698" header="0.511811023622047" footer="0.511811023622047"/>
  <pageSetup paperSize="9" orientation="landscape" horizontalDpi="65532" verticalDpi="65532" r:id="rId1"/>
  <headerFooter alignWithMargins="0">
    <oddFooter>&amp;R中日本建設コンサルタント株式会社</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K23"/>
  <sheetViews>
    <sheetView view="pageBreakPreview" zoomScaleNormal="100" zoomScaleSheetLayoutView="100" workbookViewId="0">
      <selection activeCell="D23" sqref="D23"/>
    </sheetView>
  </sheetViews>
  <sheetFormatPr defaultRowHeight="13.5"/>
  <cols>
    <col min="1" max="1" width="21.625" customWidth="1"/>
    <col min="2" max="9" width="9.125" customWidth="1"/>
    <col min="10" max="10" width="16.375" customWidth="1"/>
    <col min="11" max="11" width="20.625" customWidth="1"/>
  </cols>
  <sheetData>
    <row r="1" spans="1:11" s="1" customFormat="1" ht="42" customHeight="1">
      <c r="A1" s="4" t="s">
        <v>82</v>
      </c>
      <c r="B1" s="472" t="s">
        <v>145</v>
      </c>
      <c r="C1" s="472"/>
      <c r="D1" s="472"/>
      <c r="E1" s="472"/>
      <c r="F1" s="472"/>
      <c r="G1" s="472"/>
      <c r="H1" s="472"/>
      <c r="I1" s="472"/>
      <c r="J1" s="472"/>
      <c r="K1" s="94" t="s">
        <v>79</v>
      </c>
    </row>
    <row r="2" spans="1:11" s="1" customFormat="1" ht="15.95" customHeight="1">
      <c r="A2" s="5" t="s">
        <v>2</v>
      </c>
      <c r="B2" s="21" t="s">
        <v>149</v>
      </c>
      <c r="C2" s="33" t="s">
        <v>22</v>
      </c>
      <c r="D2" s="33" t="s">
        <v>24</v>
      </c>
      <c r="E2" s="33" t="s">
        <v>21</v>
      </c>
      <c r="F2" s="33" t="s">
        <v>26</v>
      </c>
      <c r="G2" s="33" t="s">
        <v>28</v>
      </c>
      <c r="H2" s="33" t="s">
        <v>29</v>
      </c>
      <c r="I2" s="459" t="s">
        <v>30</v>
      </c>
      <c r="J2" s="459" t="s">
        <v>32</v>
      </c>
      <c r="K2" s="457" t="s">
        <v>34</v>
      </c>
    </row>
    <row r="3" spans="1:11" s="1" customFormat="1" ht="15.95" customHeight="1">
      <c r="A3" s="6" t="s">
        <v>83</v>
      </c>
      <c r="B3" s="192">
        <v>68800</v>
      </c>
      <c r="C3" s="34">
        <v>63500</v>
      </c>
      <c r="D3" s="34">
        <v>53800</v>
      </c>
      <c r="E3" s="34">
        <v>47500</v>
      </c>
      <c r="F3" s="34">
        <v>39100</v>
      </c>
      <c r="G3" s="34">
        <v>32000</v>
      </c>
      <c r="H3" s="34">
        <v>26400</v>
      </c>
      <c r="I3" s="475"/>
      <c r="J3" s="475"/>
      <c r="K3" s="471"/>
    </row>
    <row r="4" spans="1:11" s="1" customFormat="1" ht="22.5" customHeight="1">
      <c r="A4" s="189" t="s">
        <v>144</v>
      </c>
      <c r="B4" s="75"/>
      <c r="C4" s="75"/>
      <c r="D4" s="78">
        <v>1</v>
      </c>
      <c r="E4" s="78">
        <v>1</v>
      </c>
      <c r="F4" s="78"/>
      <c r="G4" s="82"/>
      <c r="H4" s="82"/>
      <c r="I4" s="78">
        <f>SUM(C4:H4)</f>
        <v>2</v>
      </c>
      <c r="J4" s="89">
        <f>($D$3*D4)+($E$3*E4)+($F$3*F4)</f>
        <v>101300</v>
      </c>
      <c r="K4" s="95"/>
    </row>
    <row r="5" spans="1:11" s="1" customFormat="1" ht="22.5" customHeight="1">
      <c r="A5" s="68" t="s">
        <v>131</v>
      </c>
      <c r="B5" s="33"/>
      <c r="C5" s="33"/>
      <c r="D5" s="79"/>
      <c r="E5" s="79">
        <v>2</v>
      </c>
      <c r="F5" s="79">
        <v>2</v>
      </c>
      <c r="G5" s="83"/>
      <c r="H5" s="83"/>
      <c r="I5" s="79">
        <f>SUM(C5:H5)</f>
        <v>4</v>
      </c>
      <c r="J5" s="90">
        <f>($D$3*D5)+($E$3*E5)+($F$3*F5)</f>
        <v>173200</v>
      </c>
      <c r="K5" s="96" t="s">
        <v>65</v>
      </c>
    </row>
    <row r="6" spans="1:11" s="1" customFormat="1" ht="22.5" customHeight="1">
      <c r="A6" s="68" t="s">
        <v>48</v>
      </c>
      <c r="B6" s="33"/>
      <c r="C6" s="33"/>
      <c r="D6" s="79">
        <v>1</v>
      </c>
      <c r="E6" s="79">
        <v>1</v>
      </c>
      <c r="F6" s="79"/>
      <c r="G6" s="83"/>
      <c r="H6" s="83"/>
      <c r="I6" s="79">
        <f>SUM(D6:H6)</f>
        <v>2</v>
      </c>
      <c r="J6" s="90">
        <f>($D$3*D6)+($E$3*E6)+($F$3*F6)</f>
        <v>101300</v>
      </c>
      <c r="K6" s="96"/>
    </row>
    <row r="7" spans="1:11" s="1" customFormat="1" ht="22.5" customHeight="1">
      <c r="A7" s="68"/>
      <c r="B7" s="33"/>
      <c r="C7" s="33"/>
      <c r="D7" s="79"/>
      <c r="E7" s="79"/>
      <c r="F7" s="79"/>
      <c r="G7" s="83"/>
      <c r="H7" s="83"/>
      <c r="I7" s="79"/>
      <c r="J7" s="90"/>
      <c r="K7" s="96"/>
    </row>
    <row r="8" spans="1:11" s="1" customFormat="1" ht="22.5" customHeight="1">
      <c r="A8" s="69" t="s">
        <v>30</v>
      </c>
      <c r="B8" s="33"/>
      <c r="C8" s="33"/>
      <c r="D8" s="79">
        <f>SUM(D4:D6)</f>
        <v>2</v>
      </c>
      <c r="E8" s="79">
        <f>SUM(E4:E6)</f>
        <v>4</v>
      </c>
      <c r="F8" s="79">
        <f>SUM(F4:F6)</f>
        <v>2</v>
      </c>
      <c r="G8" s="83"/>
      <c r="H8" s="83"/>
      <c r="I8" s="79">
        <f>SUM(C8:H8)</f>
        <v>8</v>
      </c>
      <c r="J8" s="90">
        <f>SUM(J4:J6)</f>
        <v>375800</v>
      </c>
      <c r="K8" s="96"/>
    </row>
    <row r="9" spans="1:11" s="1" customFormat="1" ht="22.5" customHeight="1">
      <c r="A9" s="68"/>
      <c r="B9" s="73"/>
      <c r="C9" s="73"/>
      <c r="D9" s="73"/>
      <c r="E9" s="73"/>
      <c r="F9" s="73"/>
      <c r="G9" s="73"/>
      <c r="H9" s="73"/>
      <c r="I9" s="88"/>
      <c r="J9" s="93"/>
      <c r="K9" s="62"/>
    </row>
    <row r="10" spans="1:11" s="1" customFormat="1" ht="22.5" customHeight="1">
      <c r="A10" s="70"/>
      <c r="B10" s="30"/>
      <c r="C10" s="73"/>
      <c r="D10" s="73"/>
      <c r="E10" s="73"/>
      <c r="F10" s="73"/>
      <c r="G10" s="73"/>
      <c r="H10" s="73"/>
      <c r="I10" s="88"/>
      <c r="J10" s="93"/>
      <c r="K10" s="62"/>
    </row>
    <row r="11" spans="1:11" s="1" customFormat="1" ht="22.5" customHeight="1">
      <c r="A11" s="69"/>
      <c r="B11" s="73"/>
      <c r="C11" s="73"/>
      <c r="D11" s="30" t="s">
        <v>93</v>
      </c>
      <c r="E11" s="73"/>
      <c r="F11" s="73"/>
      <c r="G11" s="73"/>
      <c r="H11" s="73"/>
      <c r="I11" s="88"/>
      <c r="J11" s="93"/>
      <c r="K11" s="62"/>
    </row>
    <row r="12" spans="1:11" s="1" customFormat="1" ht="22.5" customHeight="1">
      <c r="A12" s="70"/>
      <c r="B12" s="30"/>
      <c r="C12" s="30"/>
      <c r="D12" s="30"/>
      <c r="E12" s="30"/>
      <c r="F12" s="30"/>
      <c r="G12" s="30"/>
      <c r="H12" s="30"/>
      <c r="I12" s="30"/>
      <c r="J12" s="30"/>
      <c r="K12" s="62"/>
    </row>
    <row r="13" spans="1:11" s="1" customFormat="1" ht="22.5" customHeight="1">
      <c r="A13" s="70"/>
      <c r="B13" s="30"/>
      <c r="C13" s="30"/>
      <c r="D13" s="30"/>
      <c r="E13" s="30"/>
      <c r="F13" s="30"/>
      <c r="G13" s="30"/>
      <c r="H13" s="30"/>
      <c r="I13" s="30"/>
      <c r="J13" s="30"/>
      <c r="K13" s="62"/>
    </row>
    <row r="14" spans="1:11" s="1" customFormat="1" ht="22.5" customHeight="1">
      <c r="A14" s="70"/>
      <c r="B14" s="30"/>
      <c r="C14" s="30"/>
      <c r="D14" s="30"/>
      <c r="E14" s="30"/>
      <c r="F14" s="30"/>
      <c r="G14" s="30"/>
      <c r="H14" s="30"/>
      <c r="I14" s="30"/>
      <c r="J14" s="30"/>
      <c r="K14" s="62"/>
    </row>
    <row r="15" spans="1:11" s="1" customFormat="1" ht="22.5" customHeight="1">
      <c r="A15" s="70"/>
      <c r="B15" s="30"/>
      <c r="C15" s="30"/>
      <c r="D15" s="30"/>
      <c r="E15" s="30"/>
      <c r="F15" s="30"/>
      <c r="G15" s="30"/>
      <c r="H15" s="30"/>
      <c r="I15" s="30"/>
      <c r="J15" s="30"/>
      <c r="K15" s="62"/>
    </row>
    <row r="16" spans="1:11" s="1" customFormat="1" ht="22.5" customHeight="1">
      <c r="A16" s="70"/>
      <c r="B16" s="30"/>
      <c r="C16" s="30"/>
      <c r="D16" s="30"/>
      <c r="E16" s="30"/>
      <c r="F16" s="30"/>
      <c r="G16" s="30"/>
      <c r="H16" s="30"/>
      <c r="I16" s="30"/>
      <c r="J16" s="30"/>
      <c r="K16" s="62"/>
    </row>
    <row r="17" spans="1:11" s="1" customFormat="1" ht="22.5" customHeight="1">
      <c r="A17" s="70"/>
      <c r="B17" s="30"/>
      <c r="C17" s="30"/>
      <c r="D17" s="30"/>
      <c r="E17" s="30"/>
      <c r="F17" s="30"/>
      <c r="G17" s="30"/>
      <c r="H17" s="30"/>
      <c r="I17" s="30"/>
      <c r="J17" s="30"/>
      <c r="K17" s="62"/>
    </row>
    <row r="18" spans="1:11" s="1" customFormat="1" ht="22.5" customHeight="1">
      <c r="A18" s="70"/>
      <c r="B18" s="30"/>
      <c r="C18" s="30"/>
      <c r="D18" s="30"/>
      <c r="E18" s="30"/>
      <c r="F18" s="30"/>
      <c r="G18" s="30"/>
      <c r="H18" s="30"/>
      <c r="I18" s="30"/>
      <c r="J18" s="30"/>
      <c r="K18" s="62"/>
    </row>
    <row r="19" spans="1:11" s="1" customFormat="1" ht="22.5" customHeight="1">
      <c r="A19" s="70"/>
      <c r="B19" s="30"/>
      <c r="C19" s="30"/>
      <c r="D19" s="30"/>
      <c r="E19" s="30"/>
      <c r="F19" s="30"/>
      <c r="G19" s="30"/>
      <c r="H19" s="30"/>
      <c r="I19" s="30"/>
      <c r="J19" s="30"/>
      <c r="K19" s="62"/>
    </row>
    <row r="20" spans="1:11" s="1" customFormat="1" ht="22.5" customHeight="1">
      <c r="A20" s="70"/>
      <c r="B20" s="30"/>
      <c r="C20" s="30"/>
      <c r="D20" s="30"/>
      <c r="E20" s="30"/>
      <c r="F20" s="30"/>
      <c r="G20" s="30"/>
      <c r="H20" s="30"/>
      <c r="I20" s="30"/>
      <c r="J20" s="30"/>
      <c r="K20" s="62"/>
    </row>
    <row r="21" spans="1:11" s="1" customFormat="1" ht="22.5" customHeight="1">
      <c r="A21" s="70"/>
      <c r="B21" s="30"/>
      <c r="C21" s="30"/>
      <c r="D21" s="30"/>
      <c r="E21" s="30"/>
      <c r="F21" s="30"/>
      <c r="G21" s="30"/>
      <c r="H21" s="30"/>
      <c r="I21" s="30"/>
      <c r="J21" s="30"/>
      <c r="K21" s="62"/>
    </row>
    <row r="22" spans="1:11" s="1" customFormat="1" ht="22.5" customHeight="1">
      <c r="A22" s="70"/>
      <c r="B22" s="30"/>
      <c r="C22" s="30"/>
      <c r="D22" s="30"/>
      <c r="E22" s="30"/>
      <c r="F22" s="30"/>
      <c r="G22" s="30"/>
      <c r="H22" s="30"/>
      <c r="I22" s="30"/>
      <c r="J22" s="30"/>
      <c r="K22" s="62"/>
    </row>
    <row r="23" spans="1:11" s="1" customFormat="1" ht="22.5" customHeight="1">
      <c r="A23" s="71"/>
      <c r="B23" s="74"/>
      <c r="C23" s="74"/>
      <c r="D23" s="74"/>
      <c r="E23" s="74"/>
      <c r="F23" s="74"/>
      <c r="G23" s="74"/>
      <c r="H23" s="74"/>
      <c r="I23" s="74"/>
      <c r="J23" s="74"/>
      <c r="K23" s="63"/>
    </row>
  </sheetData>
  <mergeCells count="4">
    <mergeCell ref="B1:J1"/>
    <mergeCell ref="I2:I3"/>
    <mergeCell ref="J2:J3"/>
    <mergeCell ref="K2:K3"/>
  </mergeCells>
  <phoneticPr fontId="20"/>
  <printOptions horizontalCentered="1" verticalCentered="1"/>
  <pageMargins left="0.70866141732283505" right="0.70866141732283505" top="0.74803149606299202" bottom="0.74803149606299202" header="0.31496062992126" footer="0.31496062992126"/>
  <pageSetup paperSize="9" orientation="landscape" r:id="rId1"/>
  <headerFooter>
    <oddFooter>&amp;R中日本建設コンサルタント株式会社</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9"/>
  <sheetViews>
    <sheetView view="pageBreakPreview" zoomScaleNormal="100" zoomScaleSheetLayoutView="100" workbookViewId="0">
      <selection activeCell="K44" sqref="K44"/>
    </sheetView>
  </sheetViews>
  <sheetFormatPr defaultRowHeight="13.5"/>
  <sheetData>
    <row r="2" spans="2:7">
      <c r="B2" s="183" t="s">
        <v>182</v>
      </c>
      <c r="C2" s="184" t="s">
        <v>183</v>
      </c>
      <c r="D2" s="184" t="s">
        <v>140</v>
      </c>
      <c r="E2" s="184" t="s">
        <v>181</v>
      </c>
      <c r="G2" s="184" t="s">
        <v>97</v>
      </c>
    </row>
    <row r="3" spans="2:7">
      <c r="B3" s="147" t="e">
        <f>#REF!</f>
        <v>#REF!</v>
      </c>
      <c r="C3" s="1">
        <f>0.367/10/10</f>
        <v>3.6699999999999997E-3</v>
      </c>
      <c r="D3" s="185" t="e">
        <f>ROUND(B3*C3,3)</f>
        <v>#REF!</v>
      </c>
      <c r="E3" s="185" t="e">
        <f>ROUND(D3*0.75,3)</f>
        <v>#REF!</v>
      </c>
      <c r="G3" s="185">
        <v>1.5</v>
      </c>
    </row>
    <row r="5" spans="2:7">
      <c r="B5" s="186" t="s">
        <v>184</v>
      </c>
      <c r="C5" s="3" t="s">
        <v>185</v>
      </c>
      <c r="D5" s="186" t="s">
        <v>186</v>
      </c>
      <c r="E5" s="186" t="s">
        <v>187</v>
      </c>
      <c r="G5" s="3" t="s">
        <v>188</v>
      </c>
    </row>
    <row r="6" spans="2:7">
      <c r="B6" s="1">
        <v>4.8</v>
      </c>
      <c r="C6" s="247">
        <v>1.7</v>
      </c>
      <c r="D6" s="1">
        <v>25</v>
      </c>
      <c r="E6" s="1">
        <f>B6*C6+D6</f>
        <v>33.159999999999997</v>
      </c>
      <c r="G6" s="1">
        <v>0.9</v>
      </c>
    </row>
    <row r="8" spans="2:7">
      <c r="B8" s="3" t="s">
        <v>189</v>
      </c>
      <c r="C8" s="3"/>
      <c r="D8" s="187" t="s">
        <v>75</v>
      </c>
    </row>
    <row r="9" spans="2:7">
      <c r="B9" s="1">
        <f>ROUND(60/E6*G3*G6,3)</f>
        <v>2.4430000000000001</v>
      </c>
      <c r="C9" s="1"/>
      <c r="D9" s="1">
        <f>ROUND(1/B9,2)</f>
        <v>0.41</v>
      </c>
    </row>
  </sheetData>
  <phoneticPr fontId="2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W46"/>
  <sheetViews>
    <sheetView view="pageBreakPreview" topLeftCell="A22" zoomScaleNormal="100" zoomScaleSheetLayoutView="100" workbookViewId="0">
      <selection activeCell="A46" sqref="A46"/>
    </sheetView>
  </sheetViews>
  <sheetFormatPr defaultRowHeight="13.5"/>
  <cols>
    <col min="1" max="1" width="21.625" customWidth="1"/>
    <col min="2" max="9" width="9.125" customWidth="1"/>
    <col min="10" max="10" width="16.375" customWidth="1"/>
    <col min="11" max="11" width="19.625" customWidth="1"/>
    <col min="13" max="13" width="21.625" customWidth="1"/>
    <col min="14" max="21" width="9.125" customWidth="1"/>
    <col min="22" max="22" width="16.375" customWidth="1"/>
    <col min="23" max="23" width="19.625" customWidth="1"/>
  </cols>
  <sheetData>
    <row r="1" spans="1:23" s="1" customFormat="1" ht="42" customHeight="1">
      <c r="A1" s="4" t="s">
        <v>85</v>
      </c>
      <c r="B1" s="469" t="s">
        <v>41</v>
      </c>
      <c r="C1" s="470"/>
      <c r="D1" s="470"/>
      <c r="E1" s="470"/>
      <c r="F1" s="470"/>
      <c r="G1" s="470"/>
      <c r="H1" s="470"/>
      <c r="I1" s="470"/>
      <c r="J1" s="470"/>
      <c r="K1" s="58" t="s">
        <v>37</v>
      </c>
      <c r="M1" s="4" t="s">
        <v>85</v>
      </c>
      <c r="N1" s="469" t="s">
        <v>41</v>
      </c>
      <c r="O1" s="470"/>
      <c r="P1" s="470"/>
      <c r="Q1" s="470"/>
      <c r="R1" s="470"/>
      <c r="S1" s="470"/>
      <c r="T1" s="470"/>
      <c r="U1" s="470"/>
      <c r="V1" s="470"/>
      <c r="W1" s="58" t="s">
        <v>37</v>
      </c>
    </row>
    <row r="2" spans="1:23" s="1" customFormat="1" ht="15.95" customHeight="1">
      <c r="A2" s="5" t="s">
        <v>31</v>
      </c>
      <c r="B2" s="21" t="s">
        <v>38</v>
      </c>
      <c r="C2" s="33" t="s">
        <v>22</v>
      </c>
      <c r="D2" s="33" t="s">
        <v>24</v>
      </c>
      <c r="E2" s="33" t="s">
        <v>21</v>
      </c>
      <c r="F2" s="33" t="s">
        <v>26</v>
      </c>
      <c r="G2" s="33" t="s">
        <v>28</v>
      </c>
      <c r="H2" s="33" t="s">
        <v>29</v>
      </c>
      <c r="I2" s="459" t="s">
        <v>30</v>
      </c>
      <c r="J2" s="459" t="s">
        <v>32</v>
      </c>
      <c r="K2" s="457" t="s">
        <v>34</v>
      </c>
      <c r="M2" s="5" t="s">
        <v>31</v>
      </c>
      <c r="N2" s="21" t="s">
        <v>38</v>
      </c>
      <c r="O2" s="33" t="s">
        <v>22</v>
      </c>
      <c r="P2" s="33" t="s">
        <v>24</v>
      </c>
      <c r="Q2" s="33" t="s">
        <v>21</v>
      </c>
      <c r="R2" s="33" t="s">
        <v>26</v>
      </c>
      <c r="S2" s="33" t="s">
        <v>28</v>
      </c>
      <c r="T2" s="33" t="s">
        <v>29</v>
      </c>
      <c r="U2" s="459" t="s">
        <v>30</v>
      </c>
      <c r="V2" s="459" t="s">
        <v>32</v>
      </c>
      <c r="W2" s="457" t="s">
        <v>34</v>
      </c>
    </row>
    <row r="3" spans="1:23" s="1" customFormat="1" ht="15.95" customHeight="1">
      <c r="A3" s="6" t="s">
        <v>20</v>
      </c>
      <c r="B3" s="22" t="s">
        <v>42</v>
      </c>
      <c r="C3" s="34">
        <v>60400</v>
      </c>
      <c r="D3" s="34">
        <v>51200</v>
      </c>
      <c r="E3" s="34">
        <v>45500</v>
      </c>
      <c r="F3" s="34">
        <v>37200</v>
      </c>
      <c r="G3" s="34">
        <v>30000</v>
      </c>
      <c r="H3" s="34">
        <v>25400</v>
      </c>
      <c r="I3" s="460"/>
      <c r="J3" s="460"/>
      <c r="K3" s="458"/>
      <c r="M3" s="6" t="s">
        <v>20</v>
      </c>
      <c r="N3" s="22" t="s">
        <v>42</v>
      </c>
      <c r="O3" s="34">
        <v>60400</v>
      </c>
      <c r="P3" s="34">
        <v>51200</v>
      </c>
      <c r="Q3" s="34">
        <v>45500</v>
      </c>
      <c r="R3" s="34">
        <v>37200</v>
      </c>
      <c r="S3" s="34">
        <v>30000</v>
      </c>
      <c r="T3" s="34">
        <v>25400</v>
      </c>
      <c r="U3" s="460"/>
      <c r="V3" s="460"/>
      <c r="W3" s="458"/>
    </row>
    <row r="4" spans="1:23" s="1" customFormat="1" ht="22.7" customHeight="1">
      <c r="A4" s="7" t="s">
        <v>43</v>
      </c>
      <c r="B4" s="23"/>
      <c r="C4" s="35"/>
      <c r="D4" s="35"/>
      <c r="E4" s="35"/>
      <c r="F4" s="35"/>
      <c r="G4" s="35"/>
      <c r="H4" s="35"/>
      <c r="I4" s="35"/>
      <c r="J4" s="49"/>
      <c r="K4" s="59"/>
      <c r="M4" s="7" t="s">
        <v>43</v>
      </c>
      <c r="N4" s="23"/>
      <c r="O4" s="35"/>
      <c r="P4" s="35"/>
      <c r="Q4" s="35"/>
      <c r="R4" s="35"/>
      <c r="S4" s="35"/>
      <c r="T4" s="35"/>
      <c r="U4" s="35"/>
      <c r="V4" s="49"/>
      <c r="W4" s="59"/>
    </row>
    <row r="5" spans="1:23" s="1" customFormat="1" ht="22.7" customHeight="1">
      <c r="A5" s="8" t="s">
        <v>45</v>
      </c>
      <c r="B5" s="24">
        <v>1</v>
      </c>
      <c r="C5" s="36"/>
      <c r="D5" s="37">
        <f>1*$B$5</f>
        <v>1</v>
      </c>
      <c r="E5" s="37">
        <f>2.5*$B$5</f>
        <v>2.5</v>
      </c>
      <c r="F5" s="37">
        <f>3.5*$B$5</f>
        <v>3.5</v>
      </c>
      <c r="G5" s="37">
        <f>3.5*$B$5</f>
        <v>3.5</v>
      </c>
      <c r="H5" s="37">
        <f>3*$B$5</f>
        <v>3</v>
      </c>
      <c r="I5" s="37">
        <f>SUM(C5:H5)</f>
        <v>13.5</v>
      </c>
      <c r="J5" s="50">
        <f>ROUNDDOWN($C$3*C5,0)+ROUNDDOWN($D$3*D5,0)+ROUNDDOWN($E$3*E5,0)+ROUNDDOWN($F$3*F5,0)+ROUNDDOWN($G$3*G5,0)+ROUNDDOWN($H$3*H5,0)</f>
        <v>476350</v>
      </c>
      <c r="K5" s="60"/>
      <c r="M5" s="8" t="s">
        <v>45</v>
      </c>
      <c r="N5" s="24">
        <v>1</v>
      </c>
      <c r="O5" s="36"/>
      <c r="P5" s="37">
        <f>1*$B$5</f>
        <v>1</v>
      </c>
      <c r="Q5" s="37">
        <f>2.5*$B$5</f>
        <v>2.5</v>
      </c>
      <c r="R5" s="37">
        <f>3.5*$B$5</f>
        <v>3.5</v>
      </c>
      <c r="S5" s="37">
        <f>3.5*$B$5</f>
        <v>3.5</v>
      </c>
      <c r="T5" s="37">
        <f>3*$B$5</f>
        <v>3</v>
      </c>
      <c r="U5" s="37">
        <f>SUM(O5:T5)</f>
        <v>13.5</v>
      </c>
      <c r="V5" s="50">
        <f>ROUNDDOWN($C$3*O5,0)+ROUNDDOWN($D$3*P5,0)+ROUNDDOWN($E$3*Q5,0)+ROUNDDOWN($F$3*R5,0)+ROUNDDOWN($G$3*S5,0)+ROUNDDOWN($H$3*T5,0)</f>
        <v>476350</v>
      </c>
      <c r="W5" s="60"/>
    </row>
    <row r="6" spans="1:23" s="1" customFormat="1" ht="22.7" customHeight="1">
      <c r="A6" s="9" t="s">
        <v>33</v>
      </c>
      <c r="B6" s="25"/>
      <c r="C6" s="463"/>
      <c r="D6" s="464"/>
      <c r="E6" s="464"/>
      <c r="F6" s="464"/>
      <c r="G6" s="464"/>
      <c r="H6" s="464"/>
      <c r="I6" s="465"/>
      <c r="J6" s="51"/>
      <c r="K6" s="61"/>
      <c r="M6" s="66" t="s">
        <v>33</v>
      </c>
      <c r="N6" s="24"/>
      <c r="O6" s="466" t="s">
        <v>49</v>
      </c>
      <c r="P6" s="467"/>
      <c r="Q6" s="467"/>
      <c r="R6" s="467"/>
      <c r="S6" s="467"/>
      <c r="T6" s="467"/>
      <c r="U6" s="468"/>
      <c r="V6" s="50"/>
      <c r="W6" s="60"/>
    </row>
    <row r="7" spans="1:23" s="1" customFormat="1" ht="22.7" customHeight="1">
      <c r="A7" s="8" t="s">
        <v>51</v>
      </c>
      <c r="B7" s="24">
        <v>1</v>
      </c>
      <c r="C7" s="36"/>
      <c r="D7" s="37">
        <f>1*$B$7</f>
        <v>1</v>
      </c>
      <c r="E7" s="37">
        <f>2.5*$B$7</f>
        <v>2.5</v>
      </c>
      <c r="F7" s="37">
        <f>2*$B$7</f>
        <v>2</v>
      </c>
      <c r="G7" s="37"/>
      <c r="H7" s="37"/>
      <c r="I7" s="37">
        <f>SUM(C7:H7)</f>
        <v>5.5</v>
      </c>
      <c r="J7" s="50">
        <f>ROUNDDOWN($C$3*C7,0)+ROUNDDOWN($D$3*D7,0)+ROUNDDOWN($E$3*E7,0)+ROUNDDOWN($F$3*F7,0)+ROUNDDOWN($G$3*G7,0)+ROUNDDOWN($H$3*H7,0)</f>
        <v>239350</v>
      </c>
      <c r="K7" s="60"/>
      <c r="M7" s="8" t="s">
        <v>51</v>
      </c>
      <c r="N7" s="24">
        <v>1</v>
      </c>
      <c r="O7" s="36"/>
      <c r="P7" s="37">
        <f>1*$B$7</f>
        <v>1</v>
      </c>
      <c r="Q7" s="37">
        <f>2.5*$B$7</f>
        <v>2.5</v>
      </c>
      <c r="R7" s="37">
        <f>2*$B$7</f>
        <v>2</v>
      </c>
      <c r="S7" s="37"/>
      <c r="T7" s="37"/>
      <c r="U7" s="37">
        <f>SUM(O7:T7)</f>
        <v>5.5</v>
      </c>
      <c r="V7" s="50">
        <f>ROUNDDOWN($C$3*O7,0)+ROUNDDOWN($D$3*P7,0)+ROUNDDOWN($E$3*Q7,0)+ROUNDDOWN($F$3*R7,0)+ROUNDDOWN($G$3*S7,0)+ROUNDDOWN($H$3*T7,0)</f>
        <v>239350</v>
      </c>
      <c r="W7" s="60"/>
    </row>
    <row r="8" spans="1:23" s="1" customFormat="1" ht="22.7" customHeight="1">
      <c r="A8" s="10" t="s">
        <v>16</v>
      </c>
      <c r="B8" s="24"/>
      <c r="C8" s="36"/>
      <c r="D8" s="37">
        <f t="shared" ref="D8" si="0">SUM(D5:D7)</f>
        <v>2</v>
      </c>
      <c r="E8" s="37">
        <f t="shared" ref="E8" si="1">SUM(E5:E7)</f>
        <v>5</v>
      </c>
      <c r="F8" s="37">
        <f>SUM(F5:F7)</f>
        <v>5.5</v>
      </c>
      <c r="G8" s="37">
        <f>SUM(G5:G7)</f>
        <v>3.5</v>
      </c>
      <c r="H8" s="37">
        <f>SUM(H5:H7)</f>
        <v>3</v>
      </c>
      <c r="I8" s="37">
        <f>SUM(I5:I7)</f>
        <v>19</v>
      </c>
      <c r="J8" s="50">
        <f>SUM(J5:J7)</f>
        <v>715700</v>
      </c>
      <c r="K8" s="60"/>
      <c r="M8" s="10" t="s">
        <v>16</v>
      </c>
      <c r="N8" s="24"/>
      <c r="O8" s="36"/>
      <c r="P8" s="37">
        <f t="shared" ref="P8" si="2">SUM(P5:P7)</f>
        <v>2</v>
      </c>
      <c r="Q8" s="37">
        <f t="shared" ref="Q8" si="3">SUM(Q5:Q7)</f>
        <v>5</v>
      </c>
      <c r="R8" s="37">
        <f>SUM(R5:R7)</f>
        <v>5.5</v>
      </c>
      <c r="S8" s="37">
        <f>SUM(S5:S7)</f>
        <v>3.5</v>
      </c>
      <c r="T8" s="37">
        <f>SUM(T5:T7)</f>
        <v>3</v>
      </c>
      <c r="U8" s="37">
        <f>SUM(U5:U7)</f>
        <v>19</v>
      </c>
      <c r="V8" s="50">
        <f>SUM(V5:V7)</f>
        <v>715700</v>
      </c>
      <c r="W8" s="60"/>
    </row>
    <row r="9" spans="1:23" s="1" customFormat="1" ht="22.7" customHeight="1">
      <c r="A9" s="11" t="s">
        <v>52</v>
      </c>
      <c r="B9" s="26"/>
      <c r="C9" s="37"/>
      <c r="D9" s="37"/>
      <c r="E9" s="37"/>
      <c r="F9" s="37"/>
      <c r="G9" s="37"/>
      <c r="H9" s="37"/>
      <c r="I9" s="37"/>
      <c r="J9" s="50"/>
      <c r="K9" s="62"/>
      <c r="M9" s="11" t="s">
        <v>52</v>
      </c>
      <c r="N9" s="26"/>
      <c r="O9" s="37"/>
      <c r="P9" s="37"/>
      <c r="Q9" s="37"/>
      <c r="R9" s="37"/>
      <c r="S9" s="37"/>
      <c r="T9" s="37"/>
      <c r="U9" s="37"/>
      <c r="V9" s="50"/>
      <c r="W9" s="62"/>
    </row>
    <row r="10" spans="1:23" s="1" customFormat="1" ht="22.7" customHeight="1">
      <c r="A10" s="12" t="s">
        <v>12</v>
      </c>
      <c r="B10" s="26">
        <v>1</v>
      </c>
      <c r="C10" s="37"/>
      <c r="D10" s="37">
        <f>0.5*$B$10</f>
        <v>0.5</v>
      </c>
      <c r="E10" s="37">
        <f>1*$B$10</f>
        <v>1</v>
      </c>
      <c r="F10" s="37">
        <f>1.5*$B$10</f>
        <v>1.5</v>
      </c>
      <c r="G10" s="37"/>
      <c r="H10" s="37"/>
      <c r="I10" s="37">
        <f>SUM(C10:H10)</f>
        <v>3</v>
      </c>
      <c r="J10" s="50">
        <f>ROUNDDOWN($C$3*C10,0)+ROUNDDOWN($D$3*D10,0)+ROUNDDOWN($E$3*E10,0)+ROUNDDOWN($F$3*F10,0)+ROUNDDOWN($G$3*G10,0)+ROUNDDOWN($H$3*H10,0)</f>
        <v>126900</v>
      </c>
      <c r="K10" s="62"/>
      <c r="M10" s="12" t="s">
        <v>12</v>
      </c>
      <c r="N10" s="26">
        <v>1</v>
      </c>
      <c r="O10" s="37"/>
      <c r="P10" s="37">
        <f>0.5*$B$10</f>
        <v>0.5</v>
      </c>
      <c r="Q10" s="37">
        <f>1*$B$10</f>
        <v>1</v>
      </c>
      <c r="R10" s="37">
        <f>1.5*$B$10</f>
        <v>1.5</v>
      </c>
      <c r="S10" s="37"/>
      <c r="T10" s="37"/>
      <c r="U10" s="37">
        <f>SUM(O10:T10)</f>
        <v>3</v>
      </c>
      <c r="V10" s="50">
        <f>ROUNDDOWN($C$3*O10,0)+ROUNDDOWN($D$3*P10,0)+ROUNDDOWN($E$3*Q10,0)+ROUNDDOWN($F$3*R10,0)+ROUNDDOWN($G$3*S10,0)+ROUNDDOWN($H$3*T10,0)</f>
        <v>126900</v>
      </c>
      <c r="W10" s="62"/>
    </row>
    <row r="11" spans="1:23" s="1" customFormat="1" ht="22.7" customHeight="1">
      <c r="A11" s="12" t="s">
        <v>47</v>
      </c>
      <c r="B11" s="26">
        <v>1</v>
      </c>
      <c r="C11" s="37"/>
      <c r="D11" s="37">
        <f>1*$B$11</f>
        <v>1</v>
      </c>
      <c r="E11" s="37">
        <f>2*$B$11</f>
        <v>2</v>
      </c>
      <c r="F11" s="37">
        <f>3*$B$11</f>
        <v>3</v>
      </c>
      <c r="G11" s="37">
        <f>2*$B$11</f>
        <v>2</v>
      </c>
      <c r="H11" s="37">
        <f>1.5*$B$11</f>
        <v>1.5</v>
      </c>
      <c r="I11" s="37">
        <f>SUM(C11:H11)</f>
        <v>9.5</v>
      </c>
      <c r="J11" s="50">
        <f>ROUNDDOWN($C$3*C11,0)+ROUNDDOWN($D$3*D11,0)+ROUNDDOWN($E$3*E11,0)+ROUNDDOWN($F$3*F11,0)+ROUNDDOWN($G$3*G11,0)+ROUNDDOWN($H$3*H11,0)</f>
        <v>351900</v>
      </c>
      <c r="K11" s="62"/>
      <c r="M11" s="12" t="s">
        <v>47</v>
      </c>
      <c r="N11" s="26">
        <v>1</v>
      </c>
      <c r="O11" s="37"/>
      <c r="P11" s="37">
        <f>1*$B$11</f>
        <v>1</v>
      </c>
      <c r="Q11" s="37">
        <f>2*$B$11</f>
        <v>2</v>
      </c>
      <c r="R11" s="37">
        <f>3*$B$11</f>
        <v>3</v>
      </c>
      <c r="S11" s="37">
        <f>2*$B$11</f>
        <v>2</v>
      </c>
      <c r="T11" s="37">
        <f>1.5*$B$11</f>
        <v>1.5</v>
      </c>
      <c r="U11" s="37">
        <f>SUM(O11:T11)</f>
        <v>9.5</v>
      </c>
      <c r="V11" s="50">
        <f>ROUNDDOWN($C$3*O11,0)+ROUNDDOWN($D$3*P11,0)+ROUNDDOWN($E$3*Q11,0)+ROUNDDOWN($F$3*R11,0)+ROUNDDOWN($G$3*S11,0)+ROUNDDOWN($H$3*T11,0)</f>
        <v>351900</v>
      </c>
      <c r="W11" s="62"/>
    </row>
    <row r="12" spans="1:23" s="1" customFormat="1" ht="22.7" customHeight="1">
      <c r="A12" s="12" t="s">
        <v>53</v>
      </c>
      <c r="B12" s="26">
        <v>1</v>
      </c>
      <c r="C12" s="37"/>
      <c r="D12" s="37">
        <f>1*$B$12</f>
        <v>1</v>
      </c>
      <c r="E12" s="37">
        <f>2*$B$12</f>
        <v>2</v>
      </c>
      <c r="F12" s="37">
        <f>3.5*$B$12</f>
        <v>3.5</v>
      </c>
      <c r="G12" s="37">
        <f>2.5*$B$12</f>
        <v>2.5</v>
      </c>
      <c r="H12" s="37">
        <f>1.5*$B$12</f>
        <v>1.5</v>
      </c>
      <c r="I12" s="37">
        <f>SUM(C12:H12)</f>
        <v>10.5</v>
      </c>
      <c r="J12" s="50">
        <f>ROUNDDOWN($C$3*C12,0)+ROUNDDOWN($D$3*D12,0)+ROUNDDOWN($E$3*E12,0)+ROUNDDOWN($F$3*F12,0)+ROUNDDOWN($G$3*G12,0)+ROUNDDOWN($H$3*H12,0)</f>
        <v>385500</v>
      </c>
      <c r="K12" s="62"/>
      <c r="M12" s="12" t="s">
        <v>53</v>
      </c>
      <c r="N12" s="26">
        <v>1</v>
      </c>
      <c r="O12" s="37"/>
      <c r="P12" s="37">
        <f>1*$B$12</f>
        <v>1</v>
      </c>
      <c r="Q12" s="37">
        <f>2*$B$12</f>
        <v>2</v>
      </c>
      <c r="R12" s="37">
        <f>3.5*$B$12</f>
        <v>3.5</v>
      </c>
      <c r="S12" s="37">
        <f>2.5*$B$12</f>
        <v>2.5</v>
      </c>
      <c r="T12" s="37">
        <f>1.5*$B$12</f>
        <v>1.5</v>
      </c>
      <c r="U12" s="37">
        <f>SUM(O12:T12)</f>
        <v>10.5</v>
      </c>
      <c r="V12" s="50">
        <f>ROUNDDOWN($C$3*O12,0)+ROUNDDOWN($D$3*P12,0)+ROUNDDOWN($E$3*Q12,0)+ROUNDDOWN($F$3*R12,0)+ROUNDDOWN($G$3*S12,0)+ROUNDDOWN($H$3*T12,0)</f>
        <v>385500</v>
      </c>
      <c r="W12" s="62"/>
    </row>
    <row r="13" spans="1:23" s="1" customFormat="1" ht="22.7" customHeight="1">
      <c r="A13" s="12" t="s">
        <v>10</v>
      </c>
      <c r="B13" s="26">
        <v>1</v>
      </c>
      <c r="C13" s="37"/>
      <c r="D13" s="37">
        <f>1*$B$13</f>
        <v>1</v>
      </c>
      <c r="E13" s="37">
        <f>2*$B$13</f>
        <v>2</v>
      </c>
      <c r="F13" s="37">
        <f>3.5*$B$13</f>
        <v>3.5</v>
      </c>
      <c r="G13" s="37">
        <f>2*$B$13</f>
        <v>2</v>
      </c>
      <c r="H13" s="37">
        <f>1.5*$B$13</f>
        <v>1.5</v>
      </c>
      <c r="I13" s="37">
        <f>SUM(C13:H13)</f>
        <v>10</v>
      </c>
      <c r="J13" s="50">
        <f>ROUNDDOWN($C$3*C13,0)+ROUNDDOWN($D$3*D13,0)+ROUNDDOWN($E$3*E13,0)+ROUNDDOWN($F$3*F13,0)+ROUNDDOWN($G$3*G13,0)+ROUNDDOWN($H$3*H13,0)</f>
        <v>370500</v>
      </c>
      <c r="K13" s="62"/>
      <c r="M13" s="12" t="s">
        <v>10</v>
      </c>
      <c r="N13" s="26">
        <v>1</v>
      </c>
      <c r="O13" s="37"/>
      <c r="P13" s="37">
        <f>1*$B$13</f>
        <v>1</v>
      </c>
      <c r="Q13" s="37">
        <f>2*$B$13</f>
        <v>2</v>
      </c>
      <c r="R13" s="37">
        <f>3.5*$B$13</f>
        <v>3.5</v>
      </c>
      <c r="S13" s="37">
        <f>2*$B$13</f>
        <v>2</v>
      </c>
      <c r="T13" s="37">
        <f>1.5*$B$13</f>
        <v>1.5</v>
      </c>
      <c r="U13" s="37">
        <f>SUM(O13:T13)</f>
        <v>10</v>
      </c>
      <c r="V13" s="50">
        <f>ROUNDDOWN($C$3*O13,0)+ROUNDDOWN($D$3*P13,0)+ROUNDDOWN($E$3*Q13,0)+ROUNDDOWN($F$3*R13,0)+ROUNDDOWN($G$3*S13,0)+ROUNDDOWN($H$3*T13,0)</f>
        <v>370500</v>
      </c>
      <c r="W13" s="62"/>
    </row>
    <row r="14" spans="1:23" s="1" customFormat="1" ht="22.7" customHeight="1">
      <c r="A14" s="10" t="s">
        <v>16</v>
      </c>
      <c r="B14" s="24"/>
      <c r="C14" s="36"/>
      <c r="D14" s="37">
        <f t="shared" ref="D14" si="4">SUM(D10:D13)</f>
        <v>3.5</v>
      </c>
      <c r="E14" s="37">
        <f t="shared" ref="E14" si="5">SUM(E10:E13)</f>
        <v>7</v>
      </c>
      <c r="F14" s="37">
        <f>SUM(F10:F13)</f>
        <v>11.5</v>
      </c>
      <c r="G14" s="37">
        <f>SUM(G10:G13)</f>
        <v>6.5</v>
      </c>
      <c r="H14" s="37">
        <f>SUM(H10:H13)</f>
        <v>4.5</v>
      </c>
      <c r="I14" s="37">
        <f>SUM(I10:I13)</f>
        <v>33</v>
      </c>
      <c r="J14" s="50">
        <f>SUM(J10:J13)</f>
        <v>1234800</v>
      </c>
      <c r="K14" s="62"/>
      <c r="M14" s="10" t="s">
        <v>16</v>
      </c>
      <c r="N14" s="24"/>
      <c r="O14" s="36"/>
      <c r="P14" s="37">
        <f t="shared" ref="P14" si="6">SUM(P10:P13)</f>
        <v>3.5</v>
      </c>
      <c r="Q14" s="37">
        <f t="shared" ref="Q14" si="7">SUM(Q10:Q13)</f>
        <v>7</v>
      </c>
      <c r="R14" s="37">
        <f>SUM(R10:R13)</f>
        <v>11.5</v>
      </c>
      <c r="S14" s="37">
        <f>SUM(S10:S13)</f>
        <v>6.5</v>
      </c>
      <c r="T14" s="37">
        <f>SUM(T10:T13)</f>
        <v>4.5</v>
      </c>
      <c r="U14" s="37">
        <f>SUM(U10:U13)</f>
        <v>33</v>
      </c>
      <c r="V14" s="50">
        <f>SUM(V10:V13)</f>
        <v>1234800</v>
      </c>
      <c r="W14" s="62"/>
    </row>
    <row r="15" spans="1:23" s="1" customFormat="1" ht="22.7" customHeight="1">
      <c r="A15" s="13" t="s">
        <v>55</v>
      </c>
      <c r="B15" s="26">
        <v>1</v>
      </c>
      <c r="C15" s="37"/>
      <c r="D15" s="37">
        <f>1.5*$B$15</f>
        <v>1.5</v>
      </c>
      <c r="E15" s="37">
        <f>2.5*$B$15</f>
        <v>2.5</v>
      </c>
      <c r="F15" s="37">
        <f>2*$B$15</f>
        <v>2</v>
      </c>
      <c r="G15" s="37">
        <f>0.5*$B$15</f>
        <v>0.5</v>
      </c>
      <c r="H15" s="37"/>
      <c r="I15" s="37">
        <f>SUM(C15:H15)</f>
        <v>6.5</v>
      </c>
      <c r="J15" s="50">
        <f>ROUNDDOWN($C$3*C15,0)+ROUNDDOWN($D$3*D15,0)+ROUNDDOWN($E$3*E15,0)+ROUNDDOWN($F$3*F15,0)+ROUNDDOWN($G$3*G15,0)+ROUNDDOWN($H$3*H15,0)</f>
        <v>279950</v>
      </c>
      <c r="K15" s="62"/>
      <c r="M15" s="13" t="s">
        <v>55</v>
      </c>
      <c r="N15" s="26">
        <v>1</v>
      </c>
      <c r="O15" s="37"/>
      <c r="P15" s="37">
        <f>1.5*$B$15</f>
        <v>1.5</v>
      </c>
      <c r="Q15" s="37">
        <f>2.5*$B$15</f>
        <v>2.5</v>
      </c>
      <c r="R15" s="37">
        <f>2*$B$15</f>
        <v>2</v>
      </c>
      <c r="S15" s="37">
        <f>0.5*$B$15</f>
        <v>0.5</v>
      </c>
      <c r="T15" s="37"/>
      <c r="U15" s="37">
        <f>SUM(O15:T15)</f>
        <v>6.5</v>
      </c>
      <c r="V15" s="50">
        <f>ROUNDDOWN($C$3*O15,0)+ROUNDDOWN($D$3*P15,0)+ROUNDDOWN($E$3*Q15,0)+ROUNDDOWN($F$3*R15,0)+ROUNDDOWN($G$3*S15,0)+ROUNDDOWN($H$3*T15,0)</f>
        <v>279950</v>
      </c>
      <c r="W15" s="62"/>
    </row>
    <row r="16" spans="1:23" s="1" customFormat="1" ht="22.7" customHeight="1">
      <c r="A16" s="11" t="s">
        <v>56</v>
      </c>
      <c r="B16" s="26"/>
      <c r="C16" s="37"/>
      <c r="D16" s="37"/>
      <c r="E16" s="37"/>
      <c r="F16" s="37"/>
      <c r="G16" s="37"/>
      <c r="H16" s="37"/>
      <c r="I16" s="37"/>
      <c r="J16" s="50"/>
      <c r="K16" s="62"/>
      <c r="M16" s="11" t="s">
        <v>56</v>
      </c>
      <c r="N16" s="26"/>
      <c r="O16" s="37"/>
      <c r="P16" s="37"/>
      <c r="Q16" s="37"/>
      <c r="R16" s="37"/>
      <c r="S16" s="37"/>
      <c r="T16" s="37"/>
      <c r="U16" s="37"/>
      <c r="V16" s="50"/>
      <c r="W16" s="62"/>
    </row>
    <row r="17" spans="1:23" s="1" customFormat="1" ht="22.7" customHeight="1">
      <c r="A17" s="11" t="s">
        <v>27</v>
      </c>
      <c r="B17" s="26">
        <v>1</v>
      </c>
      <c r="C17" s="37"/>
      <c r="D17" s="37">
        <f>0.5*$B$17</f>
        <v>0.5</v>
      </c>
      <c r="E17" s="37">
        <f>1.5*$B$17</f>
        <v>1.5</v>
      </c>
      <c r="F17" s="37">
        <f>2*$B$17</f>
        <v>2</v>
      </c>
      <c r="G17" s="37">
        <f>1.5*$B$17</f>
        <v>1.5</v>
      </c>
      <c r="H17" s="37">
        <f>1*$B$17</f>
        <v>1</v>
      </c>
      <c r="I17" s="37">
        <f>SUM(C17:H17)</f>
        <v>6.5</v>
      </c>
      <c r="J17" s="50">
        <f>ROUNDDOWN($C$3*C17,0)+ROUNDDOWN($D$3*D17,0)+ROUNDDOWN($E$3*E17,0)+ROUNDDOWN($F$3*F17,0)+ROUNDDOWN($G$3*G17,0)+ROUNDDOWN($H$3*H17,0)</f>
        <v>238650</v>
      </c>
      <c r="K17" s="62"/>
      <c r="M17" s="11" t="s">
        <v>27</v>
      </c>
      <c r="N17" s="26">
        <v>1</v>
      </c>
      <c r="O17" s="37"/>
      <c r="P17" s="37">
        <f>0.5*$B$17</f>
        <v>0.5</v>
      </c>
      <c r="Q17" s="37">
        <f>1.5*$B$17</f>
        <v>1.5</v>
      </c>
      <c r="R17" s="37">
        <f>2*$B$17</f>
        <v>2</v>
      </c>
      <c r="S17" s="37">
        <f>1.5*$B$17</f>
        <v>1.5</v>
      </c>
      <c r="T17" s="37">
        <f>1*$B$17</f>
        <v>1</v>
      </c>
      <c r="U17" s="37">
        <f>SUM(O17:T17)</f>
        <v>6.5</v>
      </c>
      <c r="V17" s="50">
        <f>ROUNDDOWN($C$3*O17,0)+ROUNDDOWN($D$3*P17,0)+ROUNDDOWN($E$3*Q17,0)+ROUNDDOWN($F$3*R17,0)+ROUNDDOWN($G$3*S17,0)+ROUNDDOWN($H$3*T17,0)</f>
        <v>238650</v>
      </c>
      <c r="W17" s="62"/>
    </row>
    <row r="18" spans="1:23" s="1" customFormat="1" ht="22.7" customHeight="1">
      <c r="A18" s="11" t="s">
        <v>58</v>
      </c>
      <c r="B18" s="26">
        <v>1</v>
      </c>
      <c r="C18" s="37"/>
      <c r="D18" s="37">
        <f>1*$B$18</f>
        <v>1</v>
      </c>
      <c r="E18" s="37">
        <f>2*$B$18</f>
        <v>2</v>
      </c>
      <c r="F18" s="37">
        <f>3*$B$18</f>
        <v>3</v>
      </c>
      <c r="G18" s="37">
        <f>2.5*$B$18</f>
        <v>2.5</v>
      </c>
      <c r="H18" s="37">
        <f>3.5*$B$18</f>
        <v>3.5</v>
      </c>
      <c r="I18" s="37">
        <f>SUM(C18:H18)</f>
        <v>12</v>
      </c>
      <c r="J18" s="50">
        <f>ROUNDDOWN($C$3*C18,0)+ROUNDDOWN($D$3*D18,0)+ROUNDDOWN($E$3*E18,0)+ROUNDDOWN($F$3*F18,0)+ROUNDDOWN($G$3*G18,0)+ROUNDDOWN($H$3*H18,0)</f>
        <v>417700</v>
      </c>
      <c r="K18" s="62"/>
      <c r="M18" s="11" t="s">
        <v>58</v>
      </c>
      <c r="N18" s="26">
        <v>1</v>
      </c>
      <c r="O18" s="37"/>
      <c r="P18" s="37">
        <f>1*$B$18</f>
        <v>1</v>
      </c>
      <c r="Q18" s="37">
        <f>2*$B$18</f>
        <v>2</v>
      </c>
      <c r="R18" s="37">
        <f>3*$B$18</f>
        <v>3</v>
      </c>
      <c r="S18" s="37">
        <f>2.5*$B$18</f>
        <v>2.5</v>
      </c>
      <c r="T18" s="37">
        <f>3.5*$B$18</f>
        <v>3.5</v>
      </c>
      <c r="U18" s="37">
        <f>SUM(O18:T18)</f>
        <v>12</v>
      </c>
      <c r="V18" s="50">
        <f>ROUNDDOWN($C$3*O18,0)+ROUNDDOWN($D$3*P18,0)+ROUNDDOWN($E$3*Q18,0)+ROUNDDOWN($F$3*R18,0)+ROUNDDOWN($G$3*S18,0)+ROUNDDOWN($H$3*T18,0)</f>
        <v>417700</v>
      </c>
      <c r="W18" s="62"/>
    </row>
    <row r="19" spans="1:23" s="1" customFormat="1" ht="22.7" customHeight="1">
      <c r="A19" s="11" t="s">
        <v>46</v>
      </c>
      <c r="B19" s="26">
        <v>1</v>
      </c>
      <c r="C19" s="37"/>
      <c r="D19" s="37">
        <f>2.5*$B$19</f>
        <v>2.5</v>
      </c>
      <c r="E19" s="37">
        <f>3.5*$B$19</f>
        <v>3.5</v>
      </c>
      <c r="F19" s="37">
        <f>4.5*$B$19</f>
        <v>4.5</v>
      </c>
      <c r="G19" s="37">
        <f>3*$B$19</f>
        <v>3</v>
      </c>
      <c r="H19" s="37">
        <f>1*$B$19</f>
        <v>1</v>
      </c>
      <c r="I19" s="37">
        <f>SUM(C19:H19)</f>
        <v>14.5</v>
      </c>
      <c r="J19" s="50">
        <f>ROUNDDOWN($C$3*C19,0)+ROUNDDOWN($D$3*D19,0)+ROUNDDOWN($E$3*E19,0)+ROUNDDOWN($F$3*F19,0)+ROUNDDOWN($G$3*G19,0)+ROUNDDOWN($H$3*H19,0)</f>
        <v>570050</v>
      </c>
      <c r="K19" s="62"/>
      <c r="M19" s="11" t="s">
        <v>46</v>
      </c>
      <c r="N19" s="26">
        <v>1</v>
      </c>
      <c r="O19" s="37"/>
      <c r="P19" s="37">
        <f>2.5*$B$19</f>
        <v>2.5</v>
      </c>
      <c r="Q19" s="37">
        <f>3.5*$B$19</f>
        <v>3.5</v>
      </c>
      <c r="R19" s="37">
        <f>4.5*$B$19</f>
        <v>4.5</v>
      </c>
      <c r="S19" s="37">
        <f>3*$B$19</f>
        <v>3</v>
      </c>
      <c r="T19" s="37">
        <f>1*$B$19</f>
        <v>1</v>
      </c>
      <c r="U19" s="37">
        <f>SUM(O19:T19)</f>
        <v>14.5</v>
      </c>
      <c r="V19" s="50">
        <f>ROUNDDOWN($C$3*O19,0)+ROUNDDOWN($D$3*P19,0)+ROUNDDOWN($E$3*Q19,0)+ROUNDDOWN($F$3*R19,0)+ROUNDDOWN($G$3*S19,0)+ROUNDDOWN($H$3*T19,0)</f>
        <v>570050</v>
      </c>
      <c r="W19" s="62"/>
    </row>
    <row r="20" spans="1:23" s="1" customFormat="1" ht="22.7" customHeight="1">
      <c r="A20" s="11" t="s">
        <v>7</v>
      </c>
      <c r="B20" s="26">
        <v>1</v>
      </c>
      <c r="C20" s="37">
        <f>0.5*$B$20</f>
        <v>0.5</v>
      </c>
      <c r="D20" s="37">
        <f>1*$B$20</f>
        <v>1</v>
      </c>
      <c r="E20" s="37">
        <f>2.5*$B$20</f>
        <v>2.5</v>
      </c>
      <c r="F20" s="37">
        <f>2.5*$B$20</f>
        <v>2.5</v>
      </c>
      <c r="G20" s="37">
        <f>2*$B$20</f>
        <v>2</v>
      </c>
      <c r="H20" s="37">
        <f>1*$B$20</f>
        <v>1</v>
      </c>
      <c r="I20" s="37">
        <f>SUM(C20:H20)</f>
        <v>9.5</v>
      </c>
      <c r="J20" s="50">
        <f>ROUNDDOWN($C$3*C20,0)+ROUNDDOWN($D$3*D20,0)+ROUNDDOWN($E$3*E20,0)+ROUNDDOWN($F$3*F20,0)+ROUNDDOWN($G$3*G20,0)+ROUNDDOWN($H$3*H20,0)</f>
        <v>373550</v>
      </c>
      <c r="K20" s="62"/>
      <c r="M20" s="11" t="s">
        <v>7</v>
      </c>
      <c r="N20" s="26">
        <v>1</v>
      </c>
      <c r="O20" s="37">
        <f>0.5*$B$20</f>
        <v>0.5</v>
      </c>
      <c r="P20" s="37">
        <f>1*$B$20</f>
        <v>1</v>
      </c>
      <c r="Q20" s="37">
        <f>2.5*$B$20</f>
        <v>2.5</v>
      </c>
      <c r="R20" s="37">
        <f>2.5*$B$20</f>
        <v>2.5</v>
      </c>
      <c r="S20" s="37">
        <f>2*$B$20</f>
        <v>2</v>
      </c>
      <c r="T20" s="37">
        <f>1*$B$20</f>
        <v>1</v>
      </c>
      <c r="U20" s="37">
        <f>SUM(O20:T20)</f>
        <v>9.5</v>
      </c>
      <c r="V20" s="50">
        <f>ROUNDDOWN($C$3*O20,0)+ROUNDDOWN($D$3*P20,0)+ROUNDDOWN($E$3*Q20,0)+ROUNDDOWN($F$3*R20,0)+ROUNDDOWN($G$3*S20,0)+ROUNDDOWN($H$3*T20,0)</f>
        <v>373550</v>
      </c>
      <c r="W20" s="62"/>
    </row>
    <row r="21" spans="1:23" s="1" customFormat="1" ht="22.7" customHeight="1">
      <c r="A21" s="10" t="s">
        <v>16</v>
      </c>
      <c r="B21" s="26"/>
      <c r="C21" s="37">
        <f t="shared" ref="C21" si="8">SUM(C17:C20)</f>
        <v>0.5</v>
      </c>
      <c r="D21" s="37">
        <f t="shared" ref="D21" si="9">SUM(D17:D20)</f>
        <v>5</v>
      </c>
      <c r="E21" s="37">
        <f t="shared" ref="E21:J21" si="10">SUM(E17:E20)</f>
        <v>9.5</v>
      </c>
      <c r="F21" s="37">
        <f t="shared" si="10"/>
        <v>12</v>
      </c>
      <c r="G21" s="37">
        <f t="shared" si="10"/>
        <v>9</v>
      </c>
      <c r="H21" s="37">
        <f t="shared" si="10"/>
        <v>6.5</v>
      </c>
      <c r="I21" s="37">
        <f t="shared" si="10"/>
        <v>42.5</v>
      </c>
      <c r="J21" s="50">
        <f t="shared" si="10"/>
        <v>1599950</v>
      </c>
      <c r="K21" s="62"/>
      <c r="M21" s="10" t="s">
        <v>16</v>
      </c>
      <c r="N21" s="26"/>
      <c r="O21" s="37">
        <f t="shared" ref="O21" si="11">SUM(O17:O20)</f>
        <v>0.5</v>
      </c>
      <c r="P21" s="37">
        <f t="shared" ref="P21" si="12">SUM(P17:P20)</f>
        <v>5</v>
      </c>
      <c r="Q21" s="37">
        <f t="shared" ref="Q21:V21" si="13">SUM(Q17:Q20)</f>
        <v>9.5</v>
      </c>
      <c r="R21" s="37">
        <f t="shared" si="13"/>
        <v>12</v>
      </c>
      <c r="S21" s="37">
        <f t="shared" si="13"/>
        <v>9</v>
      </c>
      <c r="T21" s="37">
        <f t="shared" si="13"/>
        <v>6.5</v>
      </c>
      <c r="U21" s="37">
        <f t="shared" si="13"/>
        <v>42.5</v>
      </c>
      <c r="V21" s="50">
        <f t="shared" si="13"/>
        <v>1599950</v>
      </c>
      <c r="W21" s="62"/>
    </row>
    <row r="22" spans="1:23" s="1" customFormat="1" ht="22.7" customHeight="1">
      <c r="A22" s="13" t="s">
        <v>61</v>
      </c>
      <c r="B22" s="26"/>
      <c r="C22" s="37"/>
      <c r="D22" s="37"/>
      <c r="E22" s="37"/>
      <c r="F22" s="37"/>
      <c r="G22" s="37"/>
      <c r="H22" s="37"/>
      <c r="I22" s="37"/>
      <c r="J22" s="50"/>
      <c r="K22" s="62"/>
      <c r="M22" s="13" t="s">
        <v>61</v>
      </c>
      <c r="N22" s="26"/>
      <c r="O22" s="37"/>
      <c r="P22" s="37"/>
      <c r="Q22" s="37"/>
      <c r="R22" s="37"/>
      <c r="S22" s="37"/>
      <c r="T22" s="37"/>
      <c r="U22" s="37"/>
      <c r="V22" s="50"/>
      <c r="W22" s="62"/>
    </row>
    <row r="23" spans="1:23" s="1" customFormat="1" ht="22.5" customHeight="1">
      <c r="A23" s="14" t="s">
        <v>40</v>
      </c>
      <c r="B23" s="27">
        <v>1</v>
      </c>
      <c r="C23" s="38"/>
      <c r="D23" s="38">
        <f>1*$B$23</f>
        <v>1</v>
      </c>
      <c r="E23" s="38">
        <f>2*$B$23</f>
        <v>2</v>
      </c>
      <c r="F23" s="38">
        <f>2*$B$23</f>
        <v>2</v>
      </c>
      <c r="G23" s="38">
        <f>1.5*$B$23</f>
        <v>1.5</v>
      </c>
      <c r="H23" s="38">
        <f>0.5*$B$23</f>
        <v>0.5</v>
      </c>
      <c r="I23" s="38">
        <f>SUM(C23:H23)</f>
        <v>7</v>
      </c>
      <c r="J23" s="52">
        <f>ROUNDDOWN($C$3*C23,0)+ROUNDDOWN($D$3*D23,0)+ROUNDDOWN($E$3*E23,0)+ROUNDDOWN($F$3*F23,0)+ROUNDDOWN($G$3*G23,0)+ROUNDDOWN($H$3*H23,0)</f>
        <v>274300</v>
      </c>
      <c r="K23" s="63"/>
      <c r="M23" s="14" t="s">
        <v>40</v>
      </c>
      <c r="N23" s="27">
        <v>1</v>
      </c>
      <c r="O23" s="38"/>
      <c r="P23" s="38">
        <f>1*$B$23</f>
        <v>1</v>
      </c>
      <c r="Q23" s="38">
        <f>2*$B$23</f>
        <v>2</v>
      </c>
      <c r="R23" s="38">
        <f>2*$B$23</f>
        <v>2</v>
      </c>
      <c r="S23" s="38">
        <f>1.5*$B$23</f>
        <v>1.5</v>
      </c>
      <c r="T23" s="38">
        <f>0.5*$B$23</f>
        <v>0.5</v>
      </c>
      <c r="U23" s="38">
        <f>SUM(O23:T23)</f>
        <v>7</v>
      </c>
      <c r="V23" s="52">
        <f>ROUNDDOWN($C$3*O23,0)+ROUNDDOWN($D$3*P23,0)+ROUNDDOWN($E$3*Q23,0)+ROUNDDOWN($F$3*R23,0)+ROUNDDOWN($G$3*S23,0)+ROUNDDOWN($H$3*T23,0)</f>
        <v>274300</v>
      </c>
      <c r="W23" s="63"/>
    </row>
    <row r="24" spans="1:23" s="1" customFormat="1" ht="42" customHeight="1">
      <c r="A24" s="4" t="s">
        <v>86</v>
      </c>
      <c r="B24" s="469" t="s">
        <v>41</v>
      </c>
      <c r="C24" s="470"/>
      <c r="D24" s="470"/>
      <c r="E24" s="470"/>
      <c r="F24" s="470"/>
      <c r="G24" s="470"/>
      <c r="H24" s="470"/>
      <c r="I24" s="470"/>
      <c r="J24" s="470"/>
      <c r="K24" s="58" t="s">
        <v>37</v>
      </c>
      <c r="M24" s="4" t="s">
        <v>86</v>
      </c>
      <c r="N24" s="469" t="s">
        <v>41</v>
      </c>
      <c r="O24" s="470"/>
      <c r="P24" s="470"/>
      <c r="Q24" s="470"/>
      <c r="R24" s="470"/>
      <c r="S24" s="470"/>
      <c r="T24" s="470"/>
      <c r="U24" s="470"/>
      <c r="V24" s="470"/>
      <c r="W24" s="58" t="s">
        <v>37</v>
      </c>
    </row>
    <row r="25" spans="1:23" s="1" customFormat="1" ht="15.95" customHeight="1">
      <c r="A25" s="5" t="s">
        <v>31</v>
      </c>
      <c r="B25" s="21" t="s">
        <v>38</v>
      </c>
      <c r="C25" s="33" t="s">
        <v>22</v>
      </c>
      <c r="D25" s="33" t="s">
        <v>24</v>
      </c>
      <c r="E25" s="33" t="s">
        <v>21</v>
      </c>
      <c r="F25" s="33" t="s">
        <v>26</v>
      </c>
      <c r="G25" s="33" t="s">
        <v>28</v>
      </c>
      <c r="H25" s="33" t="s">
        <v>29</v>
      </c>
      <c r="I25" s="459" t="s">
        <v>30</v>
      </c>
      <c r="J25" s="459" t="s">
        <v>32</v>
      </c>
      <c r="K25" s="457" t="s">
        <v>34</v>
      </c>
      <c r="M25" s="5" t="s">
        <v>31</v>
      </c>
      <c r="N25" s="21" t="s">
        <v>38</v>
      </c>
      <c r="O25" s="33" t="s">
        <v>22</v>
      </c>
      <c r="P25" s="33" t="s">
        <v>24</v>
      </c>
      <c r="Q25" s="33" t="s">
        <v>21</v>
      </c>
      <c r="R25" s="33" t="s">
        <v>26</v>
      </c>
      <c r="S25" s="33" t="s">
        <v>28</v>
      </c>
      <c r="T25" s="33" t="s">
        <v>29</v>
      </c>
      <c r="U25" s="459" t="s">
        <v>30</v>
      </c>
      <c r="V25" s="459" t="s">
        <v>32</v>
      </c>
      <c r="W25" s="457" t="s">
        <v>34</v>
      </c>
    </row>
    <row r="26" spans="1:23" s="1" customFormat="1" ht="15.95" customHeight="1">
      <c r="A26" s="6" t="s">
        <v>20</v>
      </c>
      <c r="B26" s="22" t="s">
        <v>42</v>
      </c>
      <c r="C26" s="34">
        <v>60400</v>
      </c>
      <c r="D26" s="34">
        <v>51200</v>
      </c>
      <c r="E26" s="34">
        <v>45500</v>
      </c>
      <c r="F26" s="34">
        <v>37200</v>
      </c>
      <c r="G26" s="34">
        <v>30000</v>
      </c>
      <c r="H26" s="34">
        <v>25400</v>
      </c>
      <c r="I26" s="460"/>
      <c r="J26" s="460"/>
      <c r="K26" s="458"/>
      <c r="M26" s="6" t="s">
        <v>20</v>
      </c>
      <c r="N26" s="22" t="s">
        <v>42</v>
      </c>
      <c r="O26" s="34">
        <v>60400</v>
      </c>
      <c r="P26" s="34">
        <v>51200</v>
      </c>
      <c r="Q26" s="34">
        <v>45500</v>
      </c>
      <c r="R26" s="34">
        <v>37200</v>
      </c>
      <c r="S26" s="34">
        <v>30000</v>
      </c>
      <c r="T26" s="34">
        <v>25400</v>
      </c>
      <c r="U26" s="460"/>
      <c r="V26" s="460"/>
      <c r="W26" s="458"/>
    </row>
    <row r="27" spans="1:23" s="1" customFormat="1" ht="22.5" customHeight="1">
      <c r="A27" s="13" t="s">
        <v>62</v>
      </c>
      <c r="B27" s="28">
        <v>1</v>
      </c>
      <c r="C27" s="39"/>
      <c r="D27" s="37">
        <f>0.5*$B$27</f>
        <v>0.5</v>
      </c>
      <c r="E27" s="37">
        <f>1*$B$27</f>
        <v>1</v>
      </c>
      <c r="F27" s="37">
        <f>1.5*$B$27</f>
        <v>1.5</v>
      </c>
      <c r="G27" s="37">
        <f>1*$B$27</f>
        <v>1</v>
      </c>
      <c r="H27" s="37"/>
      <c r="I27" s="37">
        <f>SUM(C27:H27)</f>
        <v>4</v>
      </c>
      <c r="J27" s="50">
        <f>ROUNDDOWN($C$26*C27,0)+ROUNDDOWN($D$26*D27,0)+ROUNDDOWN($E$26*E27,0)+ROUNDDOWN($F$26*F27,0)+ROUNDDOWN($G$26*G27,0)+ROUNDDOWN($H$26*H27,0)</f>
        <v>156900</v>
      </c>
      <c r="K27" s="64"/>
      <c r="M27" s="13" t="s">
        <v>62</v>
      </c>
      <c r="N27" s="28">
        <v>1</v>
      </c>
      <c r="O27" s="39"/>
      <c r="P27" s="37">
        <f>0.5*$B$27</f>
        <v>0.5</v>
      </c>
      <c r="Q27" s="37">
        <f>1*$B$27</f>
        <v>1</v>
      </c>
      <c r="R27" s="37">
        <f>1.5*$B$27</f>
        <v>1.5</v>
      </c>
      <c r="S27" s="37">
        <f>1*$B$27</f>
        <v>1</v>
      </c>
      <c r="T27" s="37"/>
      <c r="U27" s="37">
        <f>SUM(O27:T27)</f>
        <v>4</v>
      </c>
      <c r="V27" s="50">
        <f>ROUNDDOWN($C$26*O27,0)+ROUNDDOWN($D$26*P27,0)+ROUNDDOWN($E$26*Q27,0)+ROUNDDOWN($F$26*R27,0)+ROUNDDOWN($G$26*S27,0)+ROUNDDOWN($H$26*T27,0)</f>
        <v>156900</v>
      </c>
      <c r="W27" s="64"/>
    </row>
    <row r="28" spans="1:23" s="1" customFormat="1" ht="22.5" customHeight="1">
      <c r="A28" s="15" t="s">
        <v>63</v>
      </c>
      <c r="B28" s="28">
        <v>1</v>
      </c>
      <c r="C28" s="40"/>
      <c r="D28" s="39">
        <f>1.5*$B$28</f>
        <v>1.5</v>
      </c>
      <c r="E28" s="39">
        <f>2.5*$B$28</f>
        <v>2.5</v>
      </c>
      <c r="F28" s="39">
        <f>3.5*$B$28</f>
        <v>3.5</v>
      </c>
      <c r="G28" s="39">
        <f>2*$B$28</f>
        <v>2</v>
      </c>
      <c r="H28" s="39"/>
      <c r="I28" s="39">
        <f>SUM(C28:H28)</f>
        <v>9.5</v>
      </c>
      <c r="J28" s="50">
        <f>ROUNDDOWN($C$26*C28,0)+ROUNDDOWN($D$26*D28,0)+ROUNDDOWN($E$26*E28,0)+ROUNDDOWN($F$26*F28,0)+ROUNDDOWN($G$26*G28,0)+ROUNDDOWN($H$26*H28,0)</f>
        <v>380750</v>
      </c>
      <c r="K28" s="64"/>
      <c r="M28" s="15" t="s">
        <v>63</v>
      </c>
      <c r="N28" s="28">
        <v>1</v>
      </c>
      <c r="O28" s="40"/>
      <c r="P28" s="39">
        <f>1.5*$B$28</f>
        <v>1.5</v>
      </c>
      <c r="Q28" s="39">
        <f>2.5*$B$28</f>
        <v>2.5</v>
      </c>
      <c r="R28" s="39">
        <f>3.5*$B$28</f>
        <v>3.5</v>
      </c>
      <c r="S28" s="39">
        <f>2*$B$28</f>
        <v>2</v>
      </c>
      <c r="T28" s="39"/>
      <c r="U28" s="39">
        <f>SUM(O28:T28)</f>
        <v>9.5</v>
      </c>
      <c r="V28" s="50">
        <f>ROUNDDOWN($C$26*O28,0)+ROUNDDOWN($D$26*P28,0)+ROUNDDOWN($E$26*Q28,0)+ROUNDDOWN($F$26*R28,0)+ROUNDDOWN($G$26*S28,0)+ROUNDDOWN($H$26*T28,0)</f>
        <v>380750</v>
      </c>
      <c r="W28" s="64"/>
    </row>
    <row r="29" spans="1:23" s="1" customFormat="1" ht="22.5" customHeight="1">
      <c r="A29" s="11" t="s">
        <v>6</v>
      </c>
      <c r="B29" s="26"/>
      <c r="C29" s="466"/>
      <c r="D29" s="467"/>
      <c r="E29" s="467"/>
      <c r="F29" s="467"/>
      <c r="G29" s="467"/>
      <c r="H29" s="467"/>
      <c r="I29" s="468"/>
      <c r="J29" s="50"/>
      <c r="K29" s="62" t="s">
        <v>96</v>
      </c>
      <c r="M29" s="11" t="s">
        <v>6</v>
      </c>
      <c r="N29" s="26"/>
      <c r="O29" s="466" t="s">
        <v>0</v>
      </c>
      <c r="P29" s="467"/>
      <c r="Q29" s="467"/>
      <c r="R29" s="467"/>
      <c r="S29" s="467"/>
      <c r="T29" s="467"/>
      <c r="U29" s="468"/>
      <c r="V29" s="50"/>
      <c r="W29" s="62"/>
    </row>
    <row r="30" spans="1:23" s="1" customFormat="1" ht="22.5" customHeight="1">
      <c r="A30" s="11" t="s">
        <v>64</v>
      </c>
      <c r="B30" s="26">
        <v>1</v>
      </c>
      <c r="C30" s="37"/>
      <c r="D30" s="37">
        <f>2.5*$B$30</f>
        <v>2.5</v>
      </c>
      <c r="E30" s="37">
        <f>4*$B$30</f>
        <v>4</v>
      </c>
      <c r="F30" s="37">
        <f>3.5*$B$30</f>
        <v>3.5</v>
      </c>
      <c r="G30" s="37">
        <f>2.5*$B$30</f>
        <v>2.5</v>
      </c>
      <c r="H30" s="37">
        <f>1.5*$B$30</f>
        <v>1.5</v>
      </c>
      <c r="I30" s="37">
        <f>SUM(C30:H30)</f>
        <v>14</v>
      </c>
      <c r="J30" s="50">
        <f>ROUNDDOWN($C$26*C30,0)+ROUNDDOWN($D$26*D30,0)+ROUNDDOWN($E$26*E30,0)+ROUNDDOWN($F$26*F30,0)+ROUNDDOWN($G$26*G30,0)+ROUNDDOWN($H$26*H30,0)</f>
        <v>553300</v>
      </c>
      <c r="K30" s="60"/>
      <c r="M30" s="11" t="s">
        <v>64</v>
      </c>
      <c r="N30" s="26">
        <v>1</v>
      </c>
      <c r="O30" s="37"/>
      <c r="P30" s="37">
        <f>2.5*$B$30</f>
        <v>2.5</v>
      </c>
      <c r="Q30" s="37">
        <f>4*$B$30</f>
        <v>4</v>
      </c>
      <c r="R30" s="37">
        <f>3.5*$B$30</f>
        <v>3.5</v>
      </c>
      <c r="S30" s="37">
        <f>2.5*$B$30</f>
        <v>2.5</v>
      </c>
      <c r="T30" s="37">
        <f>1.5*$B$30</f>
        <v>1.5</v>
      </c>
      <c r="U30" s="37">
        <f>SUM(O30:T30)</f>
        <v>14</v>
      </c>
      <c r="V30" s="50">
        <f>ROUNDDOWN($C$26*O30,0)+ROUNDDOWN($D$26*P30,0)+ROUNDDOWN($E$26*Q30,0)+ROUNDDOWN($F$26*R30,0)+ROUNDDOWN($G$26*S30,0)+ROUNDDOWN($H$26*T30,0)</f>
        <v>553300</v>
      </c>
      <c r="W30" s="60"/>
    </row>
    <row r="31" spans="1:23" s="1" customFormat="1" ht="22.5" customHeight="1">
      <c r="A31" s="16" t="s">
        <v>13</v>
      </c>
      <c r="B31" s="26">
        <v>1</v>
      </c>
      <c r="C31" s="37"/>
      <c r="D31" s="37">
        <f>2*$B$31</f>
        <v>2</v>
      </c>
      <c r="E31" s="37">
        <f>2.5*$B$31</f>
        <v>2.5</v>
      </c>
      <c r="F31" s="37">
        <f>3.5*$B$31</f>
        <v>3.5</v>
      </c>
      <c r="G31" s="37">
        <f>1.5*$B$31</f>
        <v>1.5</v>
      </c>
      <c r="H31" s="37">
        <f>0.5*$B$31</f>
        <v>0.5</v>
      </c>
      <c r="I31" s="37">
        <f>SUM(C31:H31)</f>
        <v>10</v>
      </c>
      <c r="J31" s="50">
        <f>ROUNDDOWN($C$26*C31,0)+ROUNDDOWN($D$26*D31,0)+ROUNDDOWN($E$26*E31,0)+ROUNDDOWN($F$26*F31,0)+ROUNDDOWN($G$26*G31,0)+ROUNDDOWN($H$26*H31,0)</f>
        <v>404050</v>
      </c>
      <c r="K31" s="60"/>
      <c r="M31" s="16" t="s">
        <v>13</v>
      </c>
      <c r="N31" s="26">
        <v>1</v>
      </c>
      <c r="O31" s="37"/>
      <c r="P31" s="37">
        <f>2*$B$31</f>
        <v>2</v>
      </c>
      <c r="Q31" s="37">
        <f>2.5*$B$31</f>
        <v>2.5</v>
      </c>
      <c r="R31" s="37">
        <f>3.5*$B$31</f>
        <v>3.5</v>
      </c>
      <c r="S31" s="37">
        <f>1.5*$B$31</f>
        <v>1.5</v>
      </c>
      <c r="T31" s="37">
        <f>0.5*$B$31</f>
        <v>0.5</v>
      </c>
      <c r="U31" s="37">
        <f>SUM(O31:T31)</f>
        <v>10</v>
      </c>
      <c r="V31" s="50">
        <f>ROUNDDOWN($C$26*O31,0)+ROUNDDOWN($D$26*P31,0)+ROUNDDOWN($E$26*Q31,0)+ROUNDDOWN($F$26*R31,0)+ROUNDDOWN($G$26*S31,0)+ROUNDDOWN($H$26*T31,0)</f>
        <v>404050</v>
      </c>
      <c r="W31" s="60"/>
    </row>
    <row r="32" spans="1:23" s="1" customFormat="1" ht="22.5" customHeight="1">
      <c r="A32" s="16" t="s">
        <v>66</v>
      </c>
      <c r="B32" s="26">
        <v>1</v>
      </c>
      <c r="C32" s="37"/>
      <c r="D32" s="37">
        <f>1*$B$32</f>
        <v>1</v>
      </c>
      <c r="E32" s="37">
        <f>3*$B$32</f>
        <v>3</v>
      </c>
      <c r="F32" s="37">
        <f>6*$B$32</f>
        <v>6</v>
      </c>
      <c r="G32" s="37">
        <f>4.5*$B$32</f>
        <v>4.5</v>
      </c>
      <c r="H32" s="37">
        <f>2*$B$32</f>
        <v>2</v>
      </c>
      <c r="I32" s="37">
        <f>SUM(C32:H32)</f>
        <v>16.5</v>
      </c>
      <c r="J32" s="50">
        <f>ROUNDDOWN($C$26*C32,0)+ROUNDDOWN($D$26*D32,0)+ROUNDDOWN($E$26*E32,0)+ROUNDDOWN($F$26*F32,0)+ROUNDDOWN($G$26*G32,0)+ROUNDDOWN($H$26*H32,0)</f>
        <v>596700</v>
      </c>
      <c r="K32" s="60"/>
      <c r="M32" s="16" t="s">
        <v>66</v>
      </c>
      <c r="N32" s="26">
        <v>1</v>
      </c>
      <c r="O32" s="37"/>
      <c r="P32" s="37">
        <f>1*$B$32</f>
        <v>1</v>
      </c>
      <c r="Q32" s="37">
        <f>3*$B$32</f>
        <v>3</v>
      </c>
      <c r="R32" s="37">
        <f>6*$B$32</f>
        <v>6</v>
      </c>
      <c r="S32" s="37">
        <f>4.5*$B$32</f>
        <v>4.5</v>
      </c>
      <c r="T32" s="37">
        <f>2*$B$32</f>
        <v>2</v>
      </c>
      <c r="U32" s="37">
        <f>SUM(O32:T32)</f>
        <v>16.5</v>
      </c>
      <c r="V32" s="50">
        <f>ROUNDDOWN($C$26*O32,0)+ROUNDDOWN($D$26*P32,0)+ROUNDDOWN($E$26*Q32,0)+ROUNDDOWN($F$26*R32,0)+ROUNDDOWN($G$26*S32,0)+ROUNDDOWN($H$26*T32,0)</f>
        <v>596700</v>
      </c>
      <c r="W32" s="60"/>
    </row>
    <row r="33" spans="1:23" s="1" customFormat="1" ht="22.5" customHeight="1">
      <c r="A33" s="11" t="s">
        <v>44</v>
      </c>
      <c r="B33" s="26">
        <v>1</v>
      </c>
      <c r="C33" s="37"/>
      <c r="D33" s="37">
        <f>3*$B$33</f>
        <v>3</v>
      </c>
      <c r="E33" s="37">
        <f>4*$B$33</f>
        <v>4</v>
      </c>
      <c r="F33" s="37">
        <f>1*$B$33</f>
        <v>1</v>
      </c>
      <c r="G33" s="37"/>
      <c r="H33" s="37"/>
      <c r="I33" s="37">
        <f>SUM(C33:H33)</f>
        <v>8</v>
      </c>
      <c r="J33" s="50">
        <f>ROUNDDOWN($C$26*C33,0)+ROUNDDOWN($D$26*D33,0)+ROUNDDOWN($E$26*E33,0)+ROUNDDOWN($F$26*F33,0)+ROUNDDOWN($G$26*G33,0)+ROUNDDOWN($H$26*H33,0)</f>
        <v>372800</v>
      </c>
      <c r="K33" s="60"/>
      <c r="M33" s="11" t="s">
        <v>44</v>
      </c>
      <c r="N33" s="26">
        <v>1</v>
      </c>
      <c r="O33" s="37"/>
      <c r="P33" s="37">
        <f>3*$B$33</f>
        <v>3</v>
      </c>
      <c r="Q33" s="37">
        <f>4*$B$33</f>
        <v>4</v>
      </c>
      <c r="R33" s="37">
        <f>1*$B$33</f>
        <v>1</v>
      </c>
      <c r="S33" s="37"/>
      <c r="T33" s="37"/>
      <c r="U33" s="37">
        <f>SUM(O33:T33)</f>
        <v>8</v>
      </c>
      <c r="V33" s="50">
        <f>ROUNDDOWN($C$26*O33,0)+ROUNDDOWN($D$26*P33,0)+ROUNDDOWN($E$26*Q33,0)+ROUNDDOWN($F$26*R33,0)+ROUNDDOWN($G$26*S33,0)+ROUNDDOWN($H$26*T33,0)</f>
        <v>372800</v>
      </c>
      <c r="W33" s="60"/>
    </row>
    <row r="34" spans="1:23" s="1" customFormat="1" ht="22.5" customHeight="1">
      <c r="A34" s="17" t="s">
        <v>16</v>
      </c>
      <c r="B34" s="26"/>
      <c r="C34" s="37"/>
      <c r="D34" s="37">
        <f>D23+D27+D28+D30+D31+D32+D33</f>
        <v>11.5</v>
      </c>
      <c r="E34" s="37">
        <f>E23+E27+E28+E30+E31+E32+E33</f>
        <v>19</v>
      </c>
      <c r="F34" s="37">
        <f>F23+F27+F28+F30+F31+F32+F33</f>
        <v>21</v>
      </c>
      <c r="G34" s="37">
        <f>G23+G27+G28+G30+G31+G32+G33</f>
        <v>13</v>
      </c>
      <c r="H34" s="37">
        <f>H23+H27+H28+H30+H31+H32+H33</f>
        <v>4.5</v>
      </c>
      <c r="I34" s="37">
        <f>SUM(C34:H34)</f>
        <v>69</v>
      </c>
      <c r="J34" s="53">
        <f>J23+J27+J28+J29+J30+J31+J32+J33</f>
        <v>2738800</v>
      </c>
      <c r="K34" s="62"/>
      <c r="M34" s="17" t="s">
        <v>16</v>
      </c>
      <c r="N34" s="26"/>
      <c r="O34" s="37"/>
      <c r="P34" s="37">
        <f>P23+P27+P28+P30+P31+P32+P33</f>
        <v>11.5</v>
      </c>
      <c r="Q34" s="37">
        <f>Q23+Q27+Q28+Q30+Q31+Q32+Q33</f>
        <v>19</v>
      </c>
      <c r="R34" s="37">
        <f>R23+R27+R28+R30+R31+R32+R33</f>
        <v>21</v>
      </c>
      <c r="S34" s="37">
        <f>S23+S27+S28+S30+S31+S32+S33</f>
        <v>13</v>
      </c>
      <c r="T34" s="37">
        <f>T23+T27+T28+T30+T31+T32+T33</f>
        <v>4.5</v>
      </c>
      <c r="U34" s="37">
        <f>SUM(O34:T34)</f>
        <v>69</v>
      </c>
      <c r="V34" s="53">
        <f>V23+V27+V28+V29+V30+V31+V32+V33</f>
        <v>2738800</v>
      </c>
      <c r="W34" s="62"/>
    </row>
    <row r="35" spans="1:23" s="1" customFormat="1" ht="22.5" customHeight="1">
      <c r="A35" s="18" t="s">
        <v>39</v>
      </c>
      <c r="B35" s="29"/>
      <c r="C35" s="463"/>
      <c r="D35" s="464"/>
      <c r="E35" s="464"/>
      <c r="F35" s="464"/>
      <c r="G35" s="464"/>
      <c r="H35" s="464"/>
      <c r="I35" s="465"/>
      <c r="J35" s="51"/>
      <c r="K35" s="65"/>
      <c r="M35" s="11" t="s">
        <v>39</v>
      </c>
      <c r="N35" s="26"/>
      <c r="O35" s="466" t="s">
        <v>49</v>
      </c>
      <c r="P35" s="467"/>
      <c r="Q35" s="467"/>
      <c r="R35" s="467"/>
      <c r="S35" s="467"/>
      <c r="T35" s="467"/>
      <c r="U35" s="468"/>
      <c r="V35" s="50"/>
      <c r="W35" s="62"/>
    </row>
    <row r="36" spans="1:23" s="1" customFormat="1" ht="22.5" customHeight="1">
      <c r="A36" s="18" t="s">
        <v>25</v>
      </c>
      <c r="B36" s="29"/>
      <c r="C36" s="463"/>
      <c r="D36" s="464"/>
      <c r="E36" s="464"/>
      <c r="F36" s="464"/>
      <c r="G36" s="464"/>
      <c r="H36" s="464"/>
      <c r="I36" s="465"/>
      <c r="J36" s="51"/>
      <c r="K36" s="65"/>
      <c r="M36" s="11" t="s">
        <v>25</v>
      </c>
      <c r="N36" s="26"/>
      <c r="O36" s="466" t="s">
        <v>90</v>
      </c>
      <c r="P36" s="467"/>
      <c r="Q36" s="467"/>
      <c r="R36" s="467"/>
      <c r="S36" s="467"/>
      <c r="T36" s="467"/>
      <c r="U36" s="468"/>
      <c r="V36" s="50"/>
      <c r="W36" s="62"/>
    </row>
    <row r="37" spans="1:23" s="1" customFormat="1" ht="22.5" customHeight="1">
      <c r="A37" s="18" t="s">
        <v>68</v>
      </c>
      <c r="B37" s="29"/>
      <c r="C37" s="463"/>
      <c r="D37" s="464"/>
      <c r="E37" s="464"/>
      <c r="F37" s="464"/>
      <c r="G37" s="464"/>
      <c r="H37" s="464"/>
      <c r="I37" s="465"/>
      <c r="J37" s="51"/>
      <c r="K37" s="65"/>
      <c r="M37" s="11" t="s">
        <v>68</v>
      </c>
      <c r="N37" s="26"/>
      <c r="O37" s="466" t="s">
        <v>49</v>
      </c>
      <c r="P37" s="467"/>
      <c r="Q37" s="467"/>
      <c r="R37" s="467"/>
      <c r="S37" s="467"/>
      <c r="T37" s="467"/>
      <c r="U37" s="468"/>
      <c r="V37" s="50"/>
      <c r="W37" s="62"/>
    </row>
    <row r="38" spans="1:23" s="1" customFormat="1" ht="22.5" customHeight="1">
      <c r="A38" s="12" t="s">
        <v>36</v>
      </c>
      <c r="B38" s="26">
        <v>1</v>
      </c>
      <c r="C38" s="37">
        <f>0.5*$B$38</f>
        <v>0.5</v>
      </c>
      <c r="D38" s="37">
        <f>2*$B$38</f>
        <v>2</v>
      </c>
      <c r="E38" s="37">
        <f>2*$B$38</f>
        <v>2</v>
      </c>
      <c r="F38" s="37"/>
      <c r="G38" s="37"/>
      <c r="H38" s="37"/>
      <c r="I38" s="37">
        <f>SUM(C38:H38)</f>
        <v>4.5</v>
      </c>
      <c r="J38" s="50">
        <f>ROUNDDOWN($C$26*C38,0)+ROUNDDOWN($D$26*D38,0)+ROUNDDOWN($E$26*E38,0)+ROUNDDOWN($F$26*F38,0)+ROUNDDOWN($G$26*G38,0)+ROUNDDOWN($H$26*H38,0)</f>
        <v>223600</v>
      </c>
      <c r="K38" s="62"/>
      <c r="M38" s="12" t="s">
        <v>36</v>
      </c>
      <c r="N38" s="26">
        <v>1</v>
      </c>
      <c r="O38" s="37">
        <f>0.5*$B$38</f>
        <v>0.5</v>
      </c>
      <c r="P38" s="37">
        <f>2*$B$38</f>
        <v>2</v>
      </c>
      <c r="Q38" s="37">
        <f>2*$B$38</f>
        <v>2</v>
      </c>
      <c r="R38" s="37"/>
      <c r="S38" s="37"/>
      <c r="T38" s="37"/>
      <c r="U38" s="37">
        <f>SUM(O38:T38)</f>
        <v>4.5</v>
      </c>
      <c r="V38" s="50">
        <f>ROUNDDOWN($C$26*O38,0)+ROUNDDOWN($D$26*P38,0)+ROUNDDOWN($E$26*Q38,0)+ROUNDDOWN($F$26*R38,0)+ROUNDDOWN($G$26*S38,0)+ROUNDDOWN($H$26*T38,0)</f>
        <v>223600</v>
      </c>
      <c r="W38" s="62"/>
    </row>
    <row r="39" spans="1:23" s="1" customFormat="1" ht="22.5" customHeight="1">
      <c r="A39" s="11" t="s">
        <v>69</v>
      </c>
      <c r="B39" s="26"/>
      <c r="C39" s="466"/>
      <c r="D39" s="467"/>
      <c r="E39" s="467"/>
      <c r="F39" s="467"/>
      <c r="G39" s="467"/>
      <c r="H39" s="467"/>
      <c r="I39" s="468"/>
      <c r="J39" s="50"/>
      <c r="K39" s="62" t="s">
        <v>94</v>
      </c>
      <c r="M39" s="11" t="s">
        <v>69</v>
      </c>
      <c r="N39" s="26"/>
      <c r="O39" s="466" t="s">
        <v>91</v>
      </c>
      <c r="P39" s="467"/>
      <c r="Q39" s="467"/>
      <c r="R39" s="467"/>
      <c r="S39" s="467"/>
      <c r="T39" s="467"/>
      <c r="U39" s="468"/>
      <c r="V39" s="50"/>
      <c r="W39" s="62"/>
    </row>
    <row r="40" spans="1:23" s="1" customFormat="1" ht="22.5" customHeight="1">
      <c r="A40" s="11" t="s">
        <v>70</v>
      </c>
      <c r="B40" s="26"/>
      <c r="C40" s="466"/>
      <c r="D40" s="467"/>
      <c r="E40" s="467"/>
      <c r="F40" s="467"/>
      <c r="G40" s="467"/>
      <c r="H40" s="467"/>
      <c r="I40" s="468"/>
      <c r="J40" s="50"/>
      <c r="K40" s="62" t="s">
        <v>95</v>
      </c>
      <c r="M40" s="11" t="s">
        <v>70</v>
      </c>
      <c r="N40" s="26"/>
      <c r="O40" s="466" t="s">
        <v>92</v>
      </c>
      <c r="P40" s="467"/>
      <c r="Q40" s="467"/>
      <c r="R40" s="467"/>
      <c r="S40" s="467"/>
      <c r="T40" s="467"/>
      <c r="U40" s="468"/>
      <c r="V40" s="50"/>
      <c r="W40" s="62"/>
    </row>
    <row r="41" spans="1:23" s="1" customFormat="1" ht="22.5" customHeight="1">
      <c r="A41" s="19" t="s">
        <v>71</v>
      </c>
      <c r="B41" s="26"/>
      <c r="C41" s="41">
        <f>C21+C38</f>
        <v>1</v>
      </c>
      <c r="D41" s="41">
        <f t="shared" ref="D41" si="14">D8+D14+D15+D21++D34+D35+D36+D37+D38+D39+D40</f>
        <v>25.5</v>
      </c>
      <c r="E41" s="41">
        <f t="shared" ref="E41" si="15">E8+E14+E15+E21++E34+E35+E36+E37+E38+E39+E40</f>
        <v>45</v>
      </c>
      <c r="F41" s="41">
        <f>F8+F14+F15+F21++F34+F35+F36+F37+F38+F39+F40</f>
        <v>52</v>
      </c>
      <c r="G41" s="41">
        <f>G8+G14+G15+G21++G34+G35+G36+G37+G38+G39+G40</f>
        <v>32.5</v>
      </c>
      <c r="H41" s="41">
        <f>H8+H14+H15+H21++H34+H35+H36+H37+H38+H39+H40</f>
        <v>18.5</v>
      </c>
      <c r="I41" s="41">
        <f>I8+I14+I15+I21++I34+I35+I36+I37+I38+I39+I40</f>
        <v>174.5</v>
      </c>
      <c r="J41" s="54">
        <f>J8+J14+J15+J21++J34+J35+J36+J37+J38+J39+J40</f>
        <v>6792800</v>
      </c>
      <c r="K41" s="62"/>
      <c r="M41" s="19" t="s">
        <v>71</v>
      </c>
      <c r="N41" s="26"/>
      <c r="O41" s="41">
        <f>O21+O38</f>
        <v>1</v>
      </c>
      <c r="P41" s="41">
        <f t="shared" ref="P41" si="16">P8+P14+P15+P21++P34+P35+P36+P37+P38+P39+P40</f>
        <v>25.5</v>
      </c>
      <c r="Q41" s="41">
        <f t="shared" ref="Q41" si="17">Q8+Q14+Q15+Q21++Q34+Q35+Q36+Q37+Q38+Q39+Q40</f>
        <v>45</v>
      </c>
      <c r="R41" s="41">
        <f>R8+R14+R15+R21++R34+R35+R36+R37+R38+R39+R40</f>
        <v>52</v>
      </c>
      <c r="S41" s="41">
        <f>S8+S14+S15+S21++S34+S35+S36+S37+S38+S39+S40</f>
        <v>32.5</v>
      </c>
      <c r="T41" s="41">
        <f>T8+T14+T15+T21++T34+T35+T36+T37+T38+T39+T40</f>
        <v>18.5</v>
      </c>
      <c r="U41" s="41">
        <f>U8+U14+U15+U21++U34+U35+U36+U37+U38+U39+U40</f>
        <v>174.5</v>
      </c>
      <c r="V41" s="54">
        <f>V8+V14+V15+V21++V34+V35+V36+V37+V38+V39+V40</f>
        <v>6792800</v>
      </c>
      <c r="W41" s="62"/>
    </row>
    <row r="42" spans="1:23" s="1" customFormat="1" ht="22.5" customHeight="1">
      <c r="A42" s="11"/>
      <c r="B42" s="30" t="s">
        <v>60</v>
      </c>
      <c r="C42" s="31"/>
      <c r="D42" s="31"/>
      <c r="E42" s="31"/>
      <c r="F42" s="31" t="s">
        <v>87</v>
      </c>
      <c r="G42" s="31"/>
      <c r="H42" s="31"/>
      <c r="I42" s="31"/>
      <c r="J42" s="55"/>
      <c r="K42" s="62"/>
      <c r="M42" s="11"/>
      <c r="N42" s="30" t="s">
        <v>60</v>
      </c>
      <c r="O42" s="31"/>
      <c r="P42" s="31"/>
      <c r="Q42" s="31"/>
      <c r="R42" s="31" t="s">
        <v>87</v>
      </c>
      <c r="S42" s="31"/>
      <c r="T42" s="31"/>
      <c r="U42" s="31"/>
      <c r="V42" s="55"/>
      <c r="W42" s="62"/>
    </row>
    <row r="43" spans="1:23" s="1" customFormat="1" ht="22.5" customHeight="1">
      <c r="A43" s="10"/>
      <c r="B43" s="31" t="s">
        <v>72</v>
      </c>
      <c r="C43" s="31"/>
      <c r="D43" s="42"/>
      <c r="E43" s="44">
        <f>ROUND((0.9*E42+550)/1000,3)</f>
        <v>0.55000000000000004</v>
      </c>
      <c r="F43" s="31"/>
      <c r="G43" s="31"/>
      <c r="H43" s="31"/>
      <c r="I43" s="31"/>
      <c r="J43" s="55"/>
      <c r="K43" s="62"/>
      <c r="M43" s="10"/>
      <c r="N43" s="31" t="s">
        <v>72</v>
      </c>
      <c r="O43" s="31"/>
      <c r="P43" s="42"/>
      <c r="Q43" s="44">
        <f>ROUND((0.9*Q42+550)/1000,3)</f>
        <v>0.55000000000000004</v>
      </c>
      <c r="R43" s="31"/>
      <c r="S43" s="31"/>
      <c r="T43" s="31"/>
      <c r="U43" s="31"/>
      <c r="V43" s="55"/>
      <c r="W43" s="62"/>
    </row>
    <row r="44" spans="1:23" s="1" customFormat="1" ht="22.5" customHeight="1">
      <c r="A44" s="11"/>
      <c r="B44" s="30" t="s">
        <v>74</v>
      </c>
      <c r="C44" s="30"/>
      <c r="D44" s="43"/>
      <c r="E44" s="461">
        <f>J41</f>
        <v>6792800</v>
      </c>
      <c r="F44" s="462"/>
      <c r="G44" s="47" t="s">
        <v>76</v>
      </c>
      <c r="H44" s="47">
        <f>E43</f>
        <v>0.55000000000000004</v>
      </c>
      <c r="I44" s="48" t="s">
        <v>89</v>
      </c>
      <c r="J44" s="56">
        <f>ROUNDDOWN(E44*H44,0)</f>
        <v>3736040</v>
      </c>
      <c r="K44" s="62"/>
      <c r="M44" s="11"/>
      <c r="N44" s="30" t="s">
        <v>74</v>
      </c>
      <c r="O44" s="30"/>
      <c r="P44" s="43"/>
      <c r="Q44" s="461">
        <f>V41</f>
        <v>6792800</v>
      </c>
      <c r="R44" s="462"/>
      <c r="S44" s="47" t="s">
        <v>76</v>
      </c>
      <c r="T44" s="47">
        <f>Q43</f>
        <v>0.55000000000000004</v>
      </c>
      <c r="U44" s="48" t="s">
        <v>89</v>
      </c>
      <c r="V44" s="56">
        <f>ROUNDDOWN(Q44*T44,0)</f>
        <v>3736040</v>
      </c>
      <c r="W44" s="62"/>
    </row>
    <row r="45" spans="1:23" s="1" customFormat="1" ht="22.5" customHeight="1">
      <c r="A45" s="11"/>
      <c r="B45" s="30"/>
      <c r="C45" s="30"/>
      <c r="D45" s="43"/>
      <c r="E45" s="45"/>
      <c r="F45" s="46"/>
      <c r="G45" s="47"/>
      <c r="H45" s="47"/>
      <c r="I45" s="48"/>
      <c r="J45" s="57"/>
      <c r="K45" s="62"/>
      <c r="M45" s="11"/>
      <c r="N45" s="30"/>
      <c r="O45" s="30"/>
      <c r="P45" s="43"/>
      <c r="Q45" s="45"/>
      <c r="R45" s="46"/>
      <c r="S45" s="47"/>
      <c r="T45" s="47"/>
      <c r="U45" s="48"/>
      <c r="V45" s="57"/>
      <c r="W45" s="62"/>
    </row>
    <row r="46" spans="1:23" s="1" customFormat="1" ht="22.5" customHeight="1">
      <c r="A46" s="20"/>
      <c r="B46" s="32" t="s">
        <v>88</v>
      </c>
      <c r="C46" s="38"/>
      <c r="D46" s="38"/>
      <c r="E46" s="38"/>
      <c r="F46" s="38"/>
      <c r="G46" s="38"/>
      <c r="H46" s="38"/>
      <c r="I46" s="38"/>
      <c r="J46" s="52"/>
      <c r="K46" s="63"/>
      <c r="M46" s="20"/>
      <c r="N46" s="32" t="s">
        <v>88</v>
      </c>
      <c r="O46" s="38"/>
      <c r="P46" s="38"/>
      <c r="Q46" s="38"/>
      <c r="R46" s="38"/>
      <c r="S46" s="38"/>
      <c r="T46" s="38"/>
      <c r="U46" s="38"/>
      <c r="V46" s="52"/>
      <c r="W46" s="63"/>
    </row>
  </sheetData>
  <mergeCells count="32">
    <mergeCell ref="O36:U36"/>
    <mergeCell ref="B1:J1"/>
    <mergeCell ref="N1:V1"/>
    <mergeCell ref="C6:I6"/>
    <mergeCell ref="O6:U6"/>
    <mergeCell ref="B24:J24"/>
    <mergeCell ref="N24:V24"/>
    <mergeCell ref="U2:U3"/>
    <mergeCell ref="V2:V3"/>
    <mergeCell ref="E44:F44"/>
    <mergeCell ref="Q44:R44"/>
    <mergeCell ref="I2:I3"/>
    <mergeCell ref="J2:J3"/>
    <mergeCell ref="K2:K3"/>
    <mergeCell ref="C37:I37"/>
    <mergeCell ref="O37:U37"/>
    <mergeCell ref="C39:I39"/>
    <mergeCell ref="O39:U39"/>
    <mergeCell ref="C40:I40"/>
    <mergeCell ref="O40:U40"/>
    <mergeCell ref="C29:I29"/>
    <mergeCell ref="O29:U29"/>
    <mergeCell ref="C35:I35"/>
    <mergeCell ref="O35:U35"/>
    <mergeCell ref="C36:I36"/>
    <mergeCell ref="W2:W3"/>
    <mergeCell ref="I25:I26"/>
    <mergeCell ref="J25:J26"/>
    <mergeCell ref="K25:K26"/>
    <mergeCell ref="U25:U26"/>
    <mergeCell ref="V25:V26"/>
    <mergeCell ref="W25:W26"/>
  </mergeCells>
  <phoneticPr fontId="20"/>
  <pageMargins left="0.7" right="0.7" top="0.75" bottom="0.75" header="0.3" footer="0.3"/>
  <pageSetup paperSize="9" orientation="landscape" r:id="rId1"/>
  <rowBreaks count="1" manualBreakCount="1">
    <brk id="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W23"/>
  <sheetViews>
    <sheetView view="pageBreakPreview" zoomScaleNormal="100" zoomScaleSheetLayoutView="100" workbookViewId="0">
      <selection activeCell="E8" sqref="E8"/>
    </sheetView>
  </sheetViews>
  <sheetFormatPr defaultRowHeight="13.5"/>
  <cols>
    <col min="1" max="1" width="21.625" customWidth="1"/>
    <col min="2" max="9" width="9.125" customWidth="1"/>
    <col min="10" max="10" width="16.375" customWidth="1"/>
    <col min="11" max="11" width="19.625" customWidth="1"/>
    <col min="13" max="13" width="21.625" customWidth="1"/>
    <col min="14" max="21" width="9.125" customWidth="1"/>
    <col min="22" max="22" width="16.375" customWidth="1"/>
    <col min="23" max="23" width="19.625" customWidth="1"/>
  </cols>
  <sheetData>
    <row r="1" spans="1:23" s="1" customFormat="1" ht="42" customHeight="1">
      <c r="A1" s="4" t="s">
        <v>82</v>
      </c>
      <c r="B1" s="472" t="s">
        <v>77</v>
      </c>
      <c r="C1" s="472"/>
      <c r="D1" s="472"/>
      <c r="E1" s="472"/>
      <c r="F1" s="472"/>
      <c r="G1" s="472"/>
      <c r="H1" s="472"/>
      <c r="I1" s="472"/>
      <c r="J1" s="472"/>
      <c r="K1" s="94" t="s">
        <v>79</v>
      </c>
      <c r="M1" s="4" t="s">
        <v>82</v>
      </c>
      <c r="N1" s="472" t="s">
        <v>77</v>
      </c>
      <c r="O1" s="472"/>
      <c r="P1" s="472"/>
      <c r="Q1" s="472"/>
      <c r="R1" s="472"/>
      <c r="S1" s="472"/>
      <c r="T1" s="472"/>
      <c r="U1" s="472"/>
      <c r="V1" s="472"/>
      <c r="W1" s="94" t="s">
        <v>79</v>
      </c>
    </row>
    <row r="2" spans="1:23" s="1" customFormat="1" ht="15.95" customHeight="1">
      <c r="A2" s="5" t="s">
        <v>31</v>
      </c>
      <c r="B2" s="21" t="s">
        <v>38</v>
      </c>
      <c r="C2" s="33" t="s">
        <v>22</v>
      </c>
      <c r="D2" s="33" t="s">
        <v>24</v>
      </c>
      <c r="E2" s="33" t="s">
        <v>21</v>
      </c>
      <c r="F2" s="33" t="s">
        <v>26</v>
      </c>
      <c r="G2" s="33" t="s">
        <v>28</v>
      </c>
      <c r="H2" s="33" t="s">
        <v>29</v>
      </c>
      <c r="I2" s="459" t="s">
        <v>30</v>
      </c>
      <c r="J2" s="459" t="s">
        <v>32</v>
      </c>
      <c r="K2" s="457" t="s">
        <v>34</v>
      </c>
      <c r="M2" s="5" t="s">
        <v>31</v>
      </c>
      <c r="N2" s="21" t="s">
        <v>38</v>
      </c>
      <c r="O2" s="33" t="s">
        <v>22</v>
      </c>
      <c r="P2" s="33" t="s">
        <v>24</v>
      </c>
      <c r="Q2" s="33" t="s">
        <v>21</v>
      </c>
      <c r="R2" s="33" t="s">
        <v>26</v>
      </c>
      <c r="S2" s="33" t="s">
        <v>28</v>
      </c>
      <c r="T2" s="33" t="s">
        <v>29</v>
      </c>
      <c r="U2" s="459" t="s">
        <v>30</v>
      </c>
      <c r="V2" s="459" t="s">
        <v>32</v>
      </c>
      <c r="W2" s="457" t="s">
        <v>34</v>
      </c>
    </row>
    <row r="3" spans="1:23" s="1" customFormat="1" ht="15.95" customHeight="1">
      <c r="A3" s="6" t="s">
        <v>20</v>
      </c>
      <c r="B3" s="22" t="s">
        <v>42</v>
      </c>
      <c r="C3" s="34">
        <v>60400</v>
      </c>
      <c r="D3" s="34">
        <v>51200</v>
      </c>
      <c r="E3" s="34">
        <v>45500</v>
      </c>
      <c r="F3" s="34">
        <v>37200</v>
      </c>
      <c r="G3" s="34">
        <v>30000</v>
      </c>
      <c r="H3" s="34">
        <v>25400</v>
      </c>
      <c r="I3" s="475"/>
      <c r="J3" s="475"/>
      <c r="K3" s="471"/>
      <c r="M3" s="6" t="s">
        <v>20</v>
      </c>
      <c r="N3" s="22" t="s">
        <v>42</v>
      </c>
      <c r="O3" s="34">
        <v>60400</v>
      </c>
      <c r="P3" s="34">
        <v>51200</v>
      </c>
      <c r="Q3" s="34">
        <v>45500</v>
      </c>
      <c r="R3" s="34">
        <v>37200</v>
      </c>
      <c r="S3" s="34">
        <v>30000</v>
      </c>
      <c r="T3" s="34">
        <v>25400</v>
      </c>
      <c r="U3" s="475"/>
      <c r="V3" s="475"/>
      <c r="W3" s="471"/>
    </row>
    <row r="4" spans="1:23" s="1" customFormat="1" ht="22.7" customHeight="1">
      <c r="A4" s="67" t="s">
        <v>80</v>
      </c>
      <c r="B4" s="23">
        <v>1</v>
      </c>
      <c r="C4" s="75"/>
      <c r="D4" s="78">
        <f>ROUNDDOWN(P4*$B$4,2)</f>
        <v>1.5</v>
      </c>
      <c r="E4" s="78">
        <f>ROUNDDOWN(Q4*$B$4,2)</f>
        <v>3</v>
      </c>
      <c r="F4" s="78">
        <f>ROUNDDOWN(R4*$B$4,2)</f>
        <v>2.5</v>
      </c>
      <c r="G4" s="82"/>
      <c r="H4" s="82"/>
      <c r="I4" s="78">
        <f>SUM(C4:H4)</f>
        <v>7</v>
      </c>
      <c r="J4" s="89">
        <f>($D$3*D4)+($E$3*E4)+($F$3*F4)</f>
        <v>306300</v>
      </c>
      <c r="K4" s="95"/>
      <c r="M4" s="67" t="s">
        <v>80</v>
      </c>
      <c r="N4" s="23">
        <v>1</v>
      </c>
      <c r="O4" s="75"/>
      <c r="P4" s="78">
        <v>1.5</v>
      </c>
      <c r="Q4" s="78">
        <v>3</v>
      </c>
      <c r="R4" s="78">
        <v>2.5</v>
      </c>
      <c r="S4" s="82"/>
      <c r="T4" s="82"/>
      <c r="U4" s="78">
        <f>SUM(O4:T4)</f>
        <v>7</v>
      </c>
      <c r="V4" s="89">
        <f>($D$3*P4)+($E$3*Q4)+($F$3*R4)</f>
        <v>306300</v>
      </c>
      <c r="W4" s="95"/>
    </row>
    <row r="5" spans="1:23" s="1" customFormat="1" ht="22.7" customHeight="1">
      <c r="A5" s="68"/>
      <c r="B5" s="33"/>
      <c r="C5" s="33"/>
      <c r="D5" s="79"/>
      <c r="E5" s="79"/>
      <c r="F5" s="79"/>
      <c r="G5" s="83"/>
      <c r="H5" s="83"/>
      <c r="I5" s="79"/>
      <c r="J5" s="90"/>
      <c r="K5" s="96"/>
      <c r="M5" s="68"/>
      <c r="N5" s="33"/>
      <c r="O5" s="33"/>
      <c r="P5" s="79"/>
      <c r="Q5" s="79"/>
      <c r="R5" s="79"/>
      <c r="S5" s="83"/>
      <c r="T5" s="83"/>
      <c r="U5" s="79"/>
      <c r="V5" s="90"/>
      <c r="W5" s="96"/>
    </row>
    <row r="6" spans="1:23" s="1" customFormat="1" ht="22.7" customHeight="1">
      <c r="A6" s="68"/>
      <c r="B6" s="33"/>
      <c r="C6" s="33"/>
      <c r="D6" s="79"/>
      <c r="E6" s="79"/>
      <c r="F6" s="79"/>
      <c r="G6" s="83"/>
      <c r="H6" s="83"/>
      <c r="I6" s="79"/>
      <c r="J6" s="90"/>
      <c r="K6" s="96"/>
      <c r="M6" s="68"/>
      <c r="N6" s="33"/>
      <c r="O6" s="33"/>
      <c r="P6" s="79"/>
      <c r="Q6" s="79"/>
      <c r="R6" s="79"/>
      <c r="S6" s="83"/>
      <c r="T6" s="83"/>
      <c r="U6" s="79"/>
      <c r="V6" s="90"/>
      <c r="W6" s="96"/>
    </row>
    <row r="7" spans="1:23" s="1" customFormat="1" ht="22.7" customHeight="1">
      <c r="A7" s="69"/>
      <c r="B7" s="33"/>
      <c r="C7" s="33"/>
      <c r="D7" s="79"/>
      <c r="E7" s="79"/>
      <c r="F7" s="79"/>
      <c r="G7" s="83"/>
      <c r="H7" s="83"/>
      <c r="I7" s="79"/>
      <c r="J7" s="90"/>
      <c r="K7" s="96"/>
      <c r="M7" s="69"/>
      <c r="N7" s="33"/>
      <c r="O7" s="33"/>
      <c r="P7" s="79"/>
      <c r="Q7" s="79"/>
      <c r="R7" s="79"/>
      <c r="S7" s="83"/>
      <c r="T7" s="83"/>
      <c r="U7" s="79"/>
      <c r="V7" s="90"/>
      <c r="W7" s="96"/>
    </row>
    <row r="8" spans="1:23" s="1" customFormat="1" ht="22.7" customHeight="1">
      <c r="A8" s="68"/>
      <c r="B8" s="72" t="s">
        <v>4</v>
      </c>
      <c r="C8" s="76"/>
      <c r="D8" s="80"/>
      <c r="E8" s="47">
        <v>1.5</v>
      </c>
      <c r="F8" s="31" t="s">
        <v>98</v>
      </c>
      <c r="G8" s="84"/>
      <c r="H8" s="86" t="s">
        <v>99</v>
      </c>
      <c r="I8" s="77"/>
      <c r="J8" s="91"/>
      <c r="K8" s="62"/>
      <c r="M8" s="68"/>
      <c r="N8" s="73"/>
      <c r="O8" s="73"/>
      <c r="P8" s="73"/>
      <c r="Q8" s="73"/>
      <c r="R8" s="73"/>
      <c r="S8" s="73"/>
      <c r="T8" s="73"/>
      <c r="U8" s="88"/>
      <c r="V8" s="93"/>
      <c r="W8" s="62"/>
    </row>
    <row r="9" spans="1:23" s="1" customFormat="1" ht="22.7" customHeight="1">
      <c r="A9" s="70"/>
      <c r="B9" s="72" t="s">
        <v>15</v>
      </c>
      <c r="C9" s="77"/>
      <c r="D9" s="77"/>
      <c r="E9" s="473">
        <f>J4</f>
        <v>306300</v>
      </c>
      <c r="F9" s="474"/>
      <c r="G9" s="85" t="s">
        <v>76</v>
      </c>
      <c r="H9" s="85">
        <f>E8</f>
        <v>1.5</v>
      </c>
      <c r="I9" s="87" t="s">
        <v>84</v>
      </c>
      <c r="J9" s="92">
        <f>INT(H9*E9)</f>
        <v>459450</v>
      </c>
      <c r="K9" s="62"/>
      <c r="M9" s="70"/>
      <c r="N9" s="73"/>
      <c r="O9" s="73"/>
      <c r="P9" s="73"/>
      <c r="Q9" s="73"/>
      <c r="R9" s="73"/>
      <c r="S9" s="73"/>
      <c r="T9" s="73"/>
      <c r="U9" s="88"/>
      <c r="V9" s="93"/>
      <c r="W9" s="62"/>
    </row>
    <row r="10" spans="1:23" s="1" customFormat="1" ht="22.7" customHeight="1">
      <c r="A10" s="69"/>
      <c r="B10" s="73"/>
      <c r="C10" s="73"/>
      <c r="D10" s="73"/>
      <c r="E10" s="73"/>
      <c r="F10" s="73"/>
      <c r="G10" s="73"/>
      <c r="H10" s="73"/>
      <c r="I10" s="88"/>
      <c r="J10" s="93"/>
      <c r="K10" s="62"/>
      <c r="M10" s="69"/>
      <c r="N10" s="73"/>
      <c r="O10" s="73"/>
      <c r="P10" s="73"/>
      <c r="Q10" s="73"/>
      <c r="R10" s="73"/>
      <c r="S10" s="73"/>
      <c r="T10" s="73"/>
      <c r="U10" s="88"/>
      <c r="V10" s="93"/>
      <c r="W10" s="62"/>
    </row>
    <row r="11" spans="1:23" s="1" customFormat="1" ht="22.7" customHeight="1">
      <c r="A11" s="70"/>
      <c r="B11" s="30"/>
      <c r="C11" s="30"/>
      <c r="D11" s="81" t="s">
        <v>81</v>
      </c>
      <c r="E11" s="30"/>
      <c r="F11" s="30"/>
      <c r="G11" s="30"/>
      <c r="H11" s="30"/>
      <c r="I11" s="30"/>
      <c r="J11" s="30"/>
      <c r="K11" s="62"/>
      <c r="M11" s="70"/>
      <c r="N11" s="30"/>
      <c r="O11" s="30"/>
      <c r="P11" s="81" t="s">
        <v>81</v>
      </c>
      <c r="Q11" s="30"/>
      <c r="R11" s="30"/>
      <c r="S11" s="30"/>
      <c r="T11" s="30"/>
      <c r="U11" s="30"/>
      <c r="V11" s="30"/>
      <c r="W11" s="62"/>
    </row>
    <row r="12" spans="1:23" s="1" customFormat="1" ht="22.7" customHeight="1">
      <c r="A12" s="70"/>
      <c r="B12" s="30"/>
      <c r="C12" s="30"/>
      <c r="D12" s="30"/>
      <c r="E12" s="30"/>
      <c r="F12" s="30"/>
      <c r="G12" s="30"/>
      <c r="H12" s="30"/>
      <c r="I12" s="30"/>
      <c r="J12" s="30"/>
      <c r="K12" s="62"/>
      <c r="M12" s="70"/>
      <c r="N12" s="30"/>
      <c r="O12" s="30"/>
      <c r="P12" s="30"/>
      <c r="Q12" s="30"/>
      <c r="R12" s="30"/>
      <c r="S12" s="30"/>
      <c r="T12" s="30"/>
      <c r="U12" s="30"/>
      <c r="V12" s="30"/>
      <c r="W12" s="62"/>
    </row>
    <row r="13" spans="1:23" s="1" customFormat="1" ht="22.7" customHeight="1">
      <c r="A13" s="70"/>
      <c r="B13" s="30"/>
      <c r="C13" s="30"/>
      <c r="D13" s="30"/>
      <c r="E13" s="30"/>
      <c r="F13" s="30"/>
      <c r="G13" s="30"/>
      <c r="H13" s="30"/>
      <c r="I13" s="30"/>
      <c r="J13" s="30"/>
      <c r="K13" s="62"/>
      <c r="M13" s="70"/>
      <c r="N13" s="30"/>
      <c r="O13" s="30"/>
      <c r="P13" s="30"/>
      <c r="Q13" s="30"/>
      <c r="R13" s="30"/>
      <c r="S13" s="30"/>
      <c r="T13" s="30"/>
      <c r="U13" s="30"/>
      <c r="V13" s="30"/>
      <c r="W13" s="62"/>
    </row>
    <row r="14" spans="1:23" s="1" customFormat="1" ht="22.7" customHeight="1">
      <c r="A14" s="70"/>
      <c r="B14" s="30"/>
      <c r="C14" s="30"/>
      <c r="D14" s="30"/>
      <c r="E14" s="30"/>
      <c r="F14" s="30"/>
      <c r="G14" s="30"/>
      <c r="H14" s="30"/>
      <c r="I14" s="30"/>
      <c r="J14" s="30"/>
      <c r="K14" s="62"/>
      <c r="M14" s="70"/>
      <c r="N14" s="30"/>
      <c r="O14" s="30"/>
      <c r="P14" s="30"/>
      <c r="Q14" s="30"/>
      <c r="R14" s="30"/>
      <c r="S14" s="30"/>
      <c r="T14" s="30"/>
      <c r="U14" s="30"/>
      <c r="V14" s="30"/>
      <c r="W14" s="62"/>
    </row>
    <row r="15" spans="1:23" s="1" customFormat="1" ht="22.7" customHeight="1">
      <c r="A15" s="70"/>
      <c r="B15" s="30"/>
      <c r="C15" s="30"/>
      <c r="D15" s="30"/>
      <c r="E15" s="30"/>
      <c r="F15" s="30"/>
      <c r="G15" s="30"/>
      <c r="H15" s="30"/>
      <c r="I15" s="30"/>
      <c r="J15" s="30"/>
      <c r="K15" s="62"/>
      <c r="M15" s="70"/>
      <c r="N15" s="30"/>
      <c r="O15" s="30"/>
      <c r="P15" s="30"/>
      <c r="Q15" s="30"/>
      <c r="R15" s="30"/>
      <c r="S15" s="30"/>
      <c r="T15" s="30"/>
      <c r="U15" s="30"/>
      <c r="V15" s="30"/>
      <c r="W15" s="62"/>
    </row>
    <row r="16" spans="1:23" s="1" customFormat="1" ht="22.7" customHeight="1">
      <c r="A16" s="70"/>
      <c r="B16" s="30"/>
      <c r="C16" s="30"/>
      <c r="D16" s="30"/>
      <c r="E16" s="30"/>
      <c r="F16" s="30"/>
      <c r="G16" s="30"/>
      <c r="H16" s="30"/>
      <c r="I16" s="30"/>
      <c r="J16" s="30"/>
      <c r="K16" s="62"/>
      <c r="M16" s="70"/>
      <c r="N16" s="30"/>
      <c r="O16" s="30"/>
      <c r="P16" s="30"/>
      <c r="Q16" s="30"/>
      <c r="R16" s="30"/>
      <c r="S16" s="30"/>
      <c r="T16" s="30"/>
      <c r="U16" s="30"/>
      <c r="V16" s="30"/>
      <c r="W16" s="62"/>
    </row>
    <row r="17" spans="1:23" s="1" customFormat="1" ht="22.7" customHeight="1">
      <c r="A17" s="70"/>
      <c r="B17" s="30"/>
      <c r="C17" s="30"/>
      <c r="D17" s="30"/>
      <c r="E17" s="30"/>
      <c r="F17" s="30"/>
      <c r="G17" s="30"/>
      <c r="H17" s="30"/>
      <c r="I17" s="30"/>
      <c r="J17" s="30"/>
      <c r="K17" s="62"/>
      <c r="M17" s="70"/>
      <c r="N17" s="30"/>
      <c r="O17" s="30"/>
      <c r="P17" s="30"/>
      <c r="Q17" s="30"/>
      <c r="R17" s="30"/>
      <c r="S17" s="30"/>
      <c r="T17" s="30"/>
      <c r="U17" s="30"/>
      <c r="V17" s="30"/>
      <c r="W17" s="62"/>
    </row>
    <row r="18" spans="1:23" s="1" customFormat="1" ht="22.7" customHeight="1">
      <c r="A18" s="70"/>
      <c r="B18" s="30"/>
      <c r="C18" s="30"/>
      <c r="D18" s="30"/>
      <c r="E18" s="30"/>
      <c r="F18" s="30"/>
      <c r="G18" s="30"/>
      <c r="H18" s="30"/>
      <c r="I18" s="30"/>
      <c r="J18" s="30"/>
      <c r="K18" s="62"/>
      <c r="M18" s="70"/>
      <c r="N18" s="30"/>
      <c r="O18" s="30"/>
      <c r="P18" s="30"/>
      <c r="Q18" s="30"/>
      <c r="R18" s="30"/>
      <c r="S18" s="30"/>
      <c r="T18" s="30"/>
      <c r="U18" s="30"/>
      <c r="V18" s="30"/>
      <c r="W18" s="62"/>
    </row>
    <row r="19" spans="1:23" s="1" customFormat="1" ht="22.7" customHeight="1">
      <c r="A19" s="70"/>
      <c r="B19" s="30"/>
      <c r="C19" s="30"/>
      <c r="D19" s="30"/>
      <c r="E19" s="30"/>
      <c r="F19" s="30"/>
      <c r="G19" s="30"/>
      <c r="H19" s="30"/>
      <c r="I19" s="30"/>
      <c r="J19" s="30"/>
      <c r="K19" s="62"/>
      <c r="M19" s="70"/>
      <c r="N19" s="30"/>
      <c r="O19" s="30"/>
      <c r="P19" s="30"/>
      <c r="Q19" s="30"/>
      <c r="R19" s="30"/>
      <c r="S19" s="30"/>
      <c r="T19" s="30"/>
      <c r="U19" s="30"/>
      <c r="V19" s="30"/>
      <c r="W19" s="62"/>
    </row>
    <row r="20" spans="1:23" s="1" customFormat="1" ht="22.7" customHeight="1">
      <c r="A20" s="70"/>
      <c r="B20" s="30"/>
      <c r="C20" s="30"/>
      <c r="D20" s="30"/>
      <c r="E20" s="30"/>
      <c r="F20" s="30"/>
      <c r="G20" s="30"/>
      <c r="H20" s="30"/>
      <c r="I20" s="30"/>
      <c r="J20" s="30"/>
      <c r="K20" s="62"/>
      <c r="M20" s="70"/>
      <c r="N20" s="30"/>
      <c r="O20" s="30"/>
      <c r="P20" s="30"/>
      <c r="Q20" s="30"/>
      <c r="R20" s="30"/>
      <c r="S20" s="30"/>
      <c r="T20" s="30"/>
      <c r="U20" s="30"/>
      <c r="V20" s="30"/>
      <c r="W20" s="62"/>
    </row>
    <row r="21" spans="1:23" s="1" customFormat="1" ht="22.7" customHeight="1">
      <c r="A21" s="70"/>
      <c r="B21" s="30"/>
      <c r="C21" s="30"/>
      <c r="D21" s="30"/>
      <c r="E21" s="30"/>
      <c r="F21" s="30"/>
      <c r="G21" s="30"/>
      <c r="H21" s="30"/>
      <c r="I21" s="30"/>
      <c r="J21" s="30"/>
      <c r="K21" s="62"/>
      <c r="M21" s="70"/>
      <c r="N21" s="30"/>
      <c r="O21" s="30"/>
      <c r="P21" s="30"/>
      <c r="Q21" s="30"/>
      <c r="R21" s="30"/>
      <c r="S21" s="30"/>
      <c r="T21" s="30"/>
      <c r="U21" s="30"/>
      <c r="V21" s="30"/>
      <c r="W21" s="62"/>
    </row>
    <row r="22" spans="1:23" s="1" customFormat="1" ht="22.7" customHeight="1">
      <c r="A22" s="70"/>
      <c r="B22" s="30"/>
      <c r="C22" s="30"/>
      <c r="D22" s="30"/>
      <c r="E22" s="30"/>
      <c r="F22" s="30"/>
      <c r="G22" s="30"/>
      <c r="H22" s="30"/>
      <c r="I22" s="30"/>
      <c r="J22" s="30"/>
      <c r="K22" s="62"/>
      <c r="M22" s="70"/>
      <c r="N22" s="30"/>
      <c r="O22" s="30"/>
      <c r="P22" s="30"/>
      <c r="Q22" s="30"/>
      <c r="R22" s="30"/>
      <c r="S22" s="30"/>
      <c r="T22" s="30"/>
      <c r="U22" s="30"/>
      <c r="V22" s="30"/>
      <c r="W22" s="62"/>
    </row>
    <row r="23" spans="1:23" s="1" customFormat="1" ht="22.7" customHeight="1">
      <c r="A23" s="71"/>
      <c r="B23" s="74"/>
      <c r="C23" s="74"/>
      <c r="D23" s="74"/>
      <c r="E23" s="74"/>
      <c r="F23" s="74"/>
      <c r="G23" s="74"/>
      <c r="H23" s="74"/>
      <c r="I23" s="74"/>
      <c r="J23" s="74"/>
      <c r="K23" s="63"/>
      <c r="M23" s="71"/>
      <c r="N23" s="74"/>
      <c r="O23" s="74"/>
      <c r="P23" s="74"/>
      <c r="Q23" s="74"/>
      <c r="R23" s="74"/>
      <c r="S23" s="74"/>
      <c r="T23" s="74"/>
      <c r="U23" s="74"/>
      <c r="V23" s="74"/>
      <c r="W23" s="63"/>
    </row>
  </sheetData>
  <mergeCells count="9">
    <mergeCell ref="W2:W3"/>
    <mergeCell ref="B1:J1"/>
    <mergeCell ref="N1:V1"/>
    <mergeCell ref="E9:F9"/>
    <mergeCell ref="I2:I3"/>
    <mergeCell ref="J2:J3"/>
    <mergeCell ref="K2:K3"/>
    <mergeCell ref="U2:U3"/>
    <mergeCell ref="V2:V3"/>
  </mergeCells>
  <phoneticPr fontId="20"/>
  <pageMargins left="0.7" right="0.7" top="0.75" bottom="0.75" header="0.3" footer="0.3"/>
  <pageSetup paperSize="9" orientation="landscape" r:id="rId1"/>
  <headerFooter>
    <oddFooter>&amp;R中日本建設コンサルタント株式会社</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6337778862885"/>
  </sheetPr>
  <dimension ref="A1:G25"/>
  <sheetViews>
    <sheetView view="pageBreakPreview" zoomScale="85" zoomScaleNormal="85" zoomScaleSheetLayoutView="85" workbookViewId="0">
      <selection sqref="A1:XFD1048576"/>
    </sheetView>
  </sheetViews>
  <sheetFormatPr defaultRowHeight="13.5"/>
  <cols>
    <col min="1" max="1" width="30.625" style="349" customWidth="1"/>
    <col min="2" max="2" width="24.625" style="349" customWidth="1"/>
    <col min="3" max="4" width="10.625" style="349" customWidth="1"/>
    <col min="5" max="5" width="15.625" style="349" customWidth="1"/>
    <col min="6" max="6" width="20.625" style="349" customWidth="1"/>
    <col min="7" max="7" width="17.75" style="349" customWidth="1"/>
    <col min="8" max="16384" width="9" style="349"/>
  </cols>
  <sheetData>
    <row r="1" spans="1:7" ht="35.25" customHeight="1">
      <c r="A1" s="476" t="s">
        <v>246</v>
      </c>
      <c r="B1" s="477"/>
      <c r="C1" s="477"/>
      <c r="D1" s="477"/>
      <c r="E1" s="477"/>
      <c r="F1" s="477"/>
      <c r="G1" s="478"/>
    </row>
    <row r="2" spans="1:7" ht="20.100000000000001" customHeight="1">
      <c r="A2" s="350" t="s">
        <v>8</v>
      </c>
      <c r="B2" s="351" t="s">
        <v>247</v>
      </c>
      <c r="C2" s="352" t="s">
        <v>14</v>
      </c>
      <c r="D2" s="352" t="s">
        <v>17</v>
      </c>
      <c r="E2" s="352" t="s">
        <v>11</v>
      </c>
      <c r="F2" s="352" t="s">
        <v>102</v>
      </c>
      <c r="G2" s="353" t="s">
        <v>34</v>
      </c>
    </row>
    <row r="3" spans="1:7" ht="20.100000000000001" customHeight="1">
      <c r="A3" s="354" t="s">
        <v>258</v>
      </c>
      <c r="B3" s="355"/>
      <c r="C3" s="356" t="s">
        <v>248</v>
      </c>
      <c r="D3" s="356">
        <v>1</v>
      </c>
      <c r="E3" s="360"/>
      <c r="F3" s="358"/>
      <c r="G3" s="361"/>
    </row>
    <row r="4" spans="1:7" ht="20.100000000000001" customHeight="1">
      <c r="A4" s="354"/>
      <c r="B4" s="355"/>
      <c r="C4" s="356"/>
      <c r="D4" s="356"/>
      <c r="E4" s="357"/>
      <c r="F4" s="358"/>
      <c r="G4" s="359"/>
    </row>
    <row r="5" spans="1:7" ht="20.100000000000001" customHeight="1">
      <c r="A5" s="354"/>
      <c r="B5" s="355"/>
      <c r="C5" s="356"/>
      <c r="D5" s="356"/>
      <c r="E5" s="357"/>
      <c r="F5" s="358"/>
      <c r="G5" s="359"/>
    </row>
    <row r="6" spans="1:7" ht="20.100000000000001" customHeight="1">
      <c r="A6" s="354"/>
      <c r="B6" s="355"/>
      <c r="C6" s="356"/>
      <c r="D6" s="356"/>
      <c r="E6" s="357"/>
      <c r="F6" s="358"/>
      <c r="G6" s="359"/>
    </row>
    <row r="7" spans="1:7" ht="20.100000000000001" customHeight="1">
      <c r="A7" s="362" t="s">
        <v>249</v>
      </c>
      <c r="B7" s="355"/>
      <c r="C7" s="356"/>
      <c r="D7" s="356"/>
      <c r="E7" s="357"/>
      <c r="F7" s="358"/>
      <c r="G7" s="363"/>
    </row>
    <row r="8" spans="1:7" ht="20.100000000000001" customHeight="1">
      <c r="A8" s="362"/>
      <c r="B8" s="355"/>
      <c r="C8" s="356"/>
      <c r="D8" s="356"/>
      <c r="E8" s="356"/>
      <c r="F8" s="358"/>
      <c r="G8" s="364"/>
    </row>
    <row r="9" spans="1:7" ht="20.100000000000001" customHeight="1">
      <c r="A9" s="362"/>
      <c r="B9" s="355"/>
      <c r="C9" s="356"/>
      <c r="D9" s="356"/>
      <c r="E9" s="357"/>
      <c r="F9" s="358"/>
      <c r="G9" s="359"/>
    </row>
    <row r="10" spans="1:7" ht="20.100000000000001" customHeight="1">
      <c r="A10" s="365" t="s">
        <v>250</v>
      </c>
      <c r="B10" s="355"/>
      <c r="C10" s="356"/>
      <c r="D10" s="356"/>
      <c r="E10" s="357"/>
      <c r="F10" s="358"/>
      <c r="G10" s="359"/>
    </row>
    <row r="11" spans="1:7" ht="20.100000000000001" customHeight="1">
      <c r="A11" s="362"/>
      <c r="B11" s="355"/>
      <c r="C11" s="356"/>
      <c r="D11" s="356"/>
      <c r="E11" s="357"/>
      <c r="F11" s="358"/>
      <c r="G11" s="359"/>
    </row>
    <row r="12" spans="1:7" ht="20.100000000000001" customHeight="1">
      <c r="A12" s="362" t="s">
        <v>251</v>
      </c>
      <c r="B12" s="355"/>
      <c r="C12" s="356"/>
      <c r="D12" s="356"/>
      <c r="E12" s="357"/>
      <c r="F12" s="358"/>
      <c r="G12" s="359"/>
    </row>
    <row r="13" spans="1:7" ht="20.100000000000001" customHeight="1">
      <c r="A13" s="366"/>
      <c r="B13" s="355"/>
      <c r="C13" s="356"/>
      <c r="D13" s="356"/>
      <c r="E13" s="357"/>
      <c r="F13" s="358"/>
      <c r="G13" s="359"/>
    </row>
    <row r="14" spans="1:7" ht="20.100000000000001" customHeight="1">
      <c r="A14" s="354"/>
      <c r="B14" s="355"/>
      <c r="C14" s="356"/>
      <c r="D14" s="356"/>
      <c r="E14" s="357"/>
      <c r="F14" s="358"/>
      <c r="G14" s="359"/>
    </row>
    <row r="15" spans="1:7" ht="20.100000000000001" customHeight="1">
      <c r="A15" s="354"/>
      <c r="B15" s="355"/>
      <c r="C15" s="356"/>
      <c r="D15" s="356"/>
      <c r="E15" s="357"/>
      <c r="F15" s="358"/>
      <c r="G15" s="359"/>
    </row>
    <row r="16" spans="1:7" ht="20.100000000000001" customHeight="1">
      <c r="A16" s="354"/>
      <c r="B16" s="355"/>
      <c r="C16" s="356"/>
      <c r="D16" s="356"/>
      <c r="E16" s="357"/>
      <c r="F16" s="358"/>
      <c r="G16" s="359"/>
    </row>
    <row r="17" spans="1:7" ht="20.100000000000001" customHeight="1">
      <c r="A17" s="354"/>
      <c r="B17" s="355"/>
      <c r="C17" s="356"/>
      <c r="D17" s="356"/>
      <c r="E17" s="357"/>
      <c r="F17" s="358"/>
      <c r="G17" s="359"/>
    </row>
    <row r="18" spans="1:7" ht="20.100000000000001" customHeight="1">
      <c r="A18" s="354"/>
      <c r="B18" s="355"/>
      <c r="C18" s="356"/>
      <c r="D18" s="356"/>
      <c r="E18" s="357"/>
      <c r="F18" s="358"/>
      <c r="G18" s="359"/>
    </row>
    <row r="19" spans="1:7" ht="20.100000000000001" customHeight="1">
      <c r="A19" s="354"/>
      <c r="B19" s="355"/>
      <c r="C19" s="356"/>
      <c r="D19" s="356"/>
      <c r="E19" s="357"/>
      <c r="F19" s="358"/>
      <c r="G19" s="359"/>
    </row>
    <row r="20" spans="1:7" ht="20.100000000000001" customHeight="1">
      <c r="A20" s="354"/>
      <c r="B20" s="355"/>
      <c r="C20" s="356"/>
      <c r="D20" s="356"/>
      <c r="E20" s="357"/>
      <c r="F20" s="358"/>
      <c r="G20" s="359"/>
    </row>
    <row r="21" spans="1:7" ht="20.100000000000001" customHeight="1">
      <c r="A21" s="354"/>
      <c r="B21" s="355"/>
      <c r="C21" s="356"/>
      <c r="D21" s="356"/>
      <c r="E21" s="357"/>
      <c r="F21" s="358"/>
      <c r="G21" s="359"/>
    </row>
    <row r="22" spans="1:7" ht="20.100000000000001" customHeight="1">
      <c r="A22" s="354"/>
      <c r="B22" s="355"/>
      <c r="C22" s="356"/>
      <c r="D22" s="356"/>
      <c r="E22" s="357"/>
      <c r="F22" s="358"/>
      <c r="G22" s="359"/>
    </row>
    <row r="23" spans="1:7" ht="20.100000000000001" customHeight="1">
      <c r="A23" s="354"/>
      <c r="B23" s="355"/>
      <c r="C23" s="356"/>
      <c r="D23" s="356"/>
      <c r="E23" s="357"/>
      <c r="F23" s="357"/>
      <c r="G23" s="359"/>
    </row>
    <row r="24" spans="1:7" ht="20.100000000000001" customHeight="1">
      <c r="A24" s="354"/>
      <c r="B24" s="355"/>
      <c r="C24" s="356"/>
      <c r="D24" s="356"/>
      <c r="E24" s="357"/>
      <c r="F24" s="357"/>
      <c r="G24" s="359"/>
    </row>
    <row r="25" spans="1:7" ht="20.100000000000001" customHeight="1">
      <c r="A25" s="367"/>
      <c r="B25" s="368"/>
      <c r="C25" s="369"/>
      <c r="D25" s="369"/>
      <c r="E25" s="370"/>
      <c r="F25" s="370"/>
      <c r="G25" s="371"/>
    </row>
  </sheetData>
  <mergeCells count="1">
    <mergeCell ref="A1:G1"/>
  </mergeCells>
  <phoneticPr fontId="20"/>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9"/>
  <sheetViews>
    <sheetView view="pageBreakPreview" zoomScale="70" zoomScaleNormal="100" zoomScaleSheetLayoutView="70" workbookViewId="0">
      <selection sqref="A1:XFD1048576"/>
    </sheetView>
  </sheetViews>
  <sheetFormatPr defaultRowHeight="13.5"/>
  <cols>
    <col min="1" max="2" width="25.625" style="1" customWidth="1"/>
    <col min="3" max="4" width="11.625" style="1" customWidth="1"/>
    <col min="5" max="5" width="12.625" style="1" customWidth="1"/>
    <col min="6" max="6" width="18.625" style="1" customWidth="1"/>
    <col min="7" max="7" width="31.5" style="1" customWidth="1"/>
    <col min="8" max="8" width="9" style="1" customWidth="1"/>
    <col min="9" max="9" width="21.5" style="1" bestFit="1" customWidth="1"/>
    <col min="10" max="10" width="9" style="1" customWidth="1"/>
    <col min="11" max="16384" width="9" style="1"/>
  </cols>
  <sheetData>
    <row r="1" spans="1:7" ht="50.25" customHeight="1">
      <c r="A1" s="479" t="s">
        <v>259</v>
      </c>
      <c r="B1" s="480"/>
      <c r="C1" s="480"/>
      <c r="D1" s="480"/>
      <c r="E1" s="480"/>
      <c r="F1" s="480"/>
      <c r="G1" s="481"/>
    </row>
    <row r="2" spans="1:7" s="3" customFormat="1" ht="22.5" customHeight="1" thickBot="1">
      <c r="A2" s="100" t="s">
        <v>8</v>
      </c>
      <c r="B2" s="113" t="s">
        <v>100</v>
      </c>
      <c r="C2" s="124" t="s">
        <v>14</v>
      </c>
      <c r="D2" s="124" t="s">
        <v>17</v>
      </c>
      <c r="E2" s="124" t="s">
        <v>101</v>
      </c>
      <c r="F2" s="124" t="s">
        <v>102</v>
      </c>
      <c r="G2" s="140" t="s">
        <v>103</v>
      </c>
    </row>
    <row r="3" spans="1:7" s="3" customFormat="1" ht="23.1" customHeight="1" thickTop="1">
      <c r="A3" s="101"/>
      <c r="B3" s="114"/>
      <c r="C3" s="372"/>
      <c r="D3" s="372"/>
      <c r="E3" s="372"/>
      <c r="F3" s="372"/>
      <c r="G3" s="373"/>
    </row>
    <row r="4" spans="1:7" ht="23.1" customHeight="1">
      <c r="A4" s="102"/>
      <c r="B4" s="115"/>
      <c r="C4" s="261"/>
      <c r="D4" s="261"/>
      <c r="E4" s="266"/>
      <c r="F4" s="262"/>
      <c r="G4" s="263"/>
    </row>
    <row r="5" spans="1:7" s="3" customFormat="1" ht="23.1" customHeight="1">
      <c r="A5" s="101"/>
      <c r="B5" s="114"/>
      <c r="C5" s="372"/>
      <c r="D5" s="372"/>
      <c r="E5" s="372"/>
      <c r="F5" s="372"/>
      <c r="G5" s="373"/>
    </row>
    <row r="6" spans="1:7" ht="23.1" customHeight="1">
      <c r="A6" s="102" t="s">
        <v>104</v>
      </c>
      <c r="B6" s="115"/>
      <c r="C6" s="126"/>
      <c r="D6" s="126"/>
      <c r="E6" s="123"/>
      <c r="F6" s="136"/>
      <c r="G6" s="141"/>
    </row>
    <row r="7" spans="1:7" ht="23.1" customHeight="1">
      <c r="A7" s="105"/>
      <c r="B7" s="117"/>
      <c r="C7" s="374"/>
      <c r="D7" s="374"/>
      <c r="E7" s="375"/>
      <c r="F7" s="376"/>
      <c r="G7" s="377"/>
    </row>
    <row r="8" spans="1:7" ht="23.1" customHeight="1">
      <c r="A8" s="102" t="s">
        <v>215</v>
      </c>
      <c r="B8" s="115"/>
      <c r="C8" s="126"/>
      <c r="D8" s="126"/>
      <c r="E8" s="123"/>
      <c r="F8" s="136"/>
      <c r="G8" s="141"/>
    </row>
    <row r="9" spans="1:7" ht="23.1" customHeight="1">
      <c r="A9" s="103"/>
      <c r="B9" s="116"/>
      <c r="C9" s="372"/>
      <c r="D9" s="372"/>
      <c r="E9" s="378"/>
      <c r="F9" s="379"/>
      <c r="G9" s="380"/>
    </row>
    <row r="10" spans="1:7" ht="23.1" customHeight="1">
      <c r="A10" s="104" t="s">
        <v>176</v>
      </c>
      <c r="B10" s="115"/>
      <c r="C10" s="126" t="s">
        <v>125</v>
      </c>
      <c r="D10" s="129">
        <v>256</v>
      </c>
      <c r="E10" s="132"/>
      <c r="F10" s="136"/>
      <c r="G10" s="141" t="s">
        <v>137</v>
      </c>
    </row>
    <row r="11" spans="1:7" ht="23.1" customHeight="1">
      <c r="A11" s="105"/>
      <c r="B11" s="117"/>
      <c r="C11" s="374"/>
      <c r="D11" s="381"/>
      <c r="E11" s="375"/>
      <c r="F11" s="376"/>
      <c r="G11" s="377"/>
    </row>
    <row r="12" spans="1:7" ht="23.1" customHeight="1">
      <c r="A12" s="104" t="s">
        <v>107</v>
      </c>
      <c r="B12" s="115" t="s">
        <v>167</v>
      </c>
      <c r="C12" s="126" t="s">
        <v>125</v>
      </c>
      <c r="D12" s="129">
        <v>256</v>
      </c>
      <c r="E12" s="132"/>
      <c r="F12" s="136"/>
      <c r="G12" s="141" t="s">
        <v>138</v>
      </c>
    </row>
    <row r="13" spans="1:7" ht="23.1" customHeight="1">
      <c r="A13" s="103"/>
      <c r="B13" s="116"/>
      <c r="C13" s="372"/>
      <c r="D13" s="372"/>
      <c r="E13" s="378"/>
      <c r="F13" s="379"/>
      <c r="G13" s="380"/>
    </row>
    <row r="14" spans="1:7" ht="23.1" customHeight="1">
      <c r="A14" s="104" t="s">
        <v>105</v>
      </c>
      <c r="B14" s="118" t="s">
        <v>194</v>
      </c>
      <c r="C14" s="126" t="s">
        <v>106</v>
      </c>
      <c r="D14" s="129">
        <v>8434</v>
      </c>
      <c r="E14" s="132"/>
      <c r="F14" s="136"/>
      <c r="G14" s="141" t="s">
        <v>222</v>
      </c>
    </row>
    <row r="15" spans="1:7" ht="23.1" customHeight="1">
      <c r="A15" s="105"/>
      <c r="B15" s="117"/>
      <c r="C15" s="374"/>
      <c r="D15" s="381"/>
      <c r="E15" s="375"/>
      <c r="F15" s="376"/>
      <c r="G15" s="377"/>
    </row>
    <row r="16" spans="1:7" ht="23.1" customHeight="1">
      <c r="A16" s="104" t="s">
        <v>107</v>
      </c>
      <c r="B16" s="115" t="s">
        <v>108</v>
      </c>
      <c r="C16" s="126" t="s">
        <v>106</v>
      </c>
      <c r="D16" s="129">
        <v>8434</v>
      </c>
      <c r="E16" s="132"/>
      <c r="F16" s="136"/>
      <c r="G16" s="141" t="s">
        <v>139</v>
      </c>
    </row>
    <row r="17" spans="1:9" ht="23.1" customHeight="1">
      <c r="A17" s="105"/>
      <c r="B17" s="117"/>
      <c r="C17" s="374"/>
      <c r="D17" s="381"/>
      <c r="E17" s="375"/>
      <c r="F17" s="376"/>
      <c r="G17" s="377"/>
    </row>
    <row r="18" spans="1:9" ht="23.1" customHeight="1">
      <c r="A18" s="260" t="s">
        <v>218</v>
      </c>
      <c r="B18" s="115" t="s">
        <v>219</v>
      </c>
      <c r="C18" s="261" t="s">
        <v>106</v>
      </c>
      <c r="D18" s="129">
        <v>8434</v>
      </c>
      <c r="E18" s="132"/>
      <c r="F18" s="262"/>
      <c r="G18" s="263" t="s">
        <v>191</v>
      </c>
    </row>
    <row r="19" spans="1:9" ht="23.1" customHeight="1">
      <c r="A19" s="106"/>
      <c r="B19" s="116"/>
      <c r="C19" s="372"/>
      <c r="D19" s="382"/>
      <c r="E19" s="378"/>
      <c r="F19" s="379"/>
      <c r="G19" s="380"/>
    </row>
    <row r="20" spans="1:9" ht="23.1" customHeight="1">
      <c r="A20" s="106" t="s">
        <v>3</v>
      </c>
      <c r="B20" s="116"/>
      <c r="C20" s="125" t="s">
        <v>35</v>
      </c>
      <c r="D20" s="130">
        <v>1</v>
      </c>
      <c r="E20" s="131"/>
      <c r="F20" s="137"/>
      <c r="G20" s="141" t="s">
        <v>201</v>
      </c>
    </row>
    <row r="21" spans="1:9" ht="23.1" customHeight="1">
      <c r="A21" s="105"/>
      <c r="B21" s="117"/>
      <c r="C21" s="374"/>
      <c r="D21" s="381"/>
      <c r="E21" s="375"/>
      <c r="F21" s="376"/>
      <c r="G21" s="377"/>
    </row>
    <row r="22" spans="1:9" ht="23.1" customHeight="1">
      <c r="A22" s="107" t="s">
        <v>104</v>
      </c>
      <c r="B22" s="115"/>
      <c r="C22" s="126"/>
      <c r="D22" s="126"/>
      <c r="E22" s="123"/>
      <c r="F22" s="136"/>
      <c r="G22" s="141"/>
    </row>
    <row r="23" spans="1:9" ht="23.1" customHeight="1">
      <c r="A23" s="105"/>
      <c r="B23" s="117"/>
      <c r="C23" s="374"/>
      <c r="D23" s="374"/>
      <c r="E23" s="375"/>
      <c r="F23" s="376"/>
      <c r="G23" s="377"/>
    </row>
    <row r="24" spans="1:9" ht="23.1" customHeight="1">
      <c r="A24" s="257"/>
      <c r="B24" s="121"/>
      <c r="C24" s="127"/>
      <c r="D24" s="127"/>
      <c r="E24" s="134"/>
      <c r="F24" s="138"/>
      <c r="G24" s="143"/>
    </row>
    <row r="25" spans="1:9" ht="50.25" customHeight="1">
      <c r="A25" s="479" t="s">
        <v>259</v>
      </c>
      <c r="B25" s="480"/>
      <c r="C25" s="480"/>
      <c r="D25" s="480"/>
      <c r="E25" s="480"/>
      <c r="F25" s="480"/>
      <c r="G25" s="481"/>
    </row>
    <row r="26" spans="1:9" s="3" customFormat="1" ht="22.5" customHeight="1" thickBot="1">
      <c r="A26" s="112" t="s">
        <v>8</v>
      </c>
      <c r="B26" s="122" t="s">
        <v>100</v>
      </c>
      <c r="C26" s="128" t="s">
        <v>14</v>
      </c>
      <c r="D26" s="128" t="s">
        <v>17</v>
      </c>
      <c r="E26" s="128" t="s">
        <v>101</v>
      </c>
      <c r="F26" s="128" t="s">
        <v>102</v>
      </c>
      <c r="G26" s="144" t="s">
        <v>103</v>
      </c>
    </row>
    <row r="27" spans="1:9" ht="23.1" customHeight="1" thickTop="1">
      <c r="A27" s="108"/>
      <c r="B27" s="117"/>
      <c r="C27" s="374"/>
      <c r="D27" s="374"/>
      <c r="E27" s="375"/>
      <c r="F27" s="376"/>
      <c r="G27" s="377"/>
    </row>
    <row r="28" spans="1:9" ht="23.1" customHeight="1">
      <c r="A28" s="102" t="s">
        <v>109</v>
      </c>
      <c r="B28" s="115"/>
      <c r="C28" s="126"/>
      <c r="D28" s="126"/>
      <c r="E28" s="123"/>
      <c r="F28" s="136"/>
      <c r="G28" s="141"/>
    </row>
    <row r="29" spans="1:9" ht="23.1" customHeight="1">
      <c r="A29" s="109"/>
      <c r="B29" s="117"/>
      <c r="C29" s="374"/>
      <c r="D29" s="374"/>
      <c r="E29" s="375"/>
      <c r="F29" s="376"/>
      <c r="G29" s="377"/>
    </row>
    <row r="30" spans="1:9" ht="23.1" customHeight="1">
      <c r="A30" s="104" t="s">
        <v>110</v>
      </c>
      <c r="B30" s="115"/>
      <c r="C30" s="126"/>
      <c r="D30" s="126"/>
      <c r="E30" s="123"/>
      <c r="F30" s="136"/>
      <c r="G30" s="141"/>
      <c r="I30" s="145"/>
    </row>
    <row r="31" spans="1:9" ht="23.1" customHeight="1">
      <c r="A31" s="105"/>
      <c r="B31" s="117"/>
      <c r="C31" s="374"/>
      <c r="D31" s="374"/>
      <c r="E31" s="375"/>
      <c r="F31" s="376"/>
      <c r="G31" s="377"/>
    </row>
    <row r="32" spans="1:9" ht="23.1" customHeight="1">
      <c r="A32" s="110" t="s">
        <v>111</v>
      </c>
      <c r="B32" s="119"/>
      <c r="C32" s="126" t="s">
        <v>35</v>
      </c>
      <c r="D32" s="126">
        <v>1</v>
      </c>
      <c r="E32" s="123"/>
      <c r="F32" s="136"/>
      <c r="G32" s="142"/>
    </row>
    <row r="33" spans="1:9" ht="23.1" customHeight="1">
      <c r="A33" s="111"/>
      <c r="B33" s="120"/>
      <c r="C33" s="374"/>
      <c r="D33" s="374"/>
      <c r="E33" s="375"/>
      <c r="F33" s="376"/>
      <c r="G33" s="377"/>
      <c r="I33" s="147"/>
    </row>
    <row r="34" spans="1:9" ht="23.1" customHeight="1">
      <c r="A34" s="260" t="s">
        <v>112</v>
      </c>
      <c r="B34" s="116"/>
      <c r="C34" s="261"/>
      <c r="D34" s="261"/>
      <c r="E34" s="131"/>
      <c r="F34" s="262"/>
      <c r="G34" s="263"/>
    </row>
    <row r="35" spans="1:9" ht="23.1" customHeight="1">
      <c r="A35" s="106"/>
      <c r="B35" s="133"/>
      <c r="C35" s="372"/>
      <c r="D35" s="372"/>
      <c r="E35" s="375"/>
      <c r="F35" s="379"/>
      <c r="G35" s="380"/>
    </row>
    <row r="36" spans="1:9" ht="23.1" customHeight="1">
      <c r="A36" s="104" t="s">
        <v>113</v>
      </c>
      <c r="B36" s="115"/>
      <c r="C36" s="126"/>
      <c r="D36" s="126"/>
      <c r="E36" s="123"/>
      <c r="F36" s="136"/>
      <c r="G36" s="141"/>
      <c r="I36" s="147"/>
    </row>
    <row r="37" spans="1:9" ht="23.1" customHeight="1">
      <c r="A37" s="109"/>
      <c r="B37" s="117"/>
      <c r="C37" s="374"/>
      <c r="D37" s="374"/>
      <c r="E37" s="375"/>
      <c r="F37" s="376"/>
      <c r="G37" s="377"/>
    </row>
    <row r="38" spans="1:9" ht="23.1" customHeight="1">
      <c r="A38" s="104" t="s">
        <v>114</v>
      </c>
      <c r="B38" s="115"/>
      <c r="C38" s="126" t="s">
        <v>35</v>
      </c>
      <c r="D38" s="126">
        <v>1</v>
      </c>
      <c r="E38" s="123"/>
      <c r="F38" s="136"/>
      <c r="G38" s="145"/>
    </row>
    <row r="39" spans="1:9" ht="23.1" customHeight="1">
      <c r="A39" s="105"/>
      <c r="B39" s="117"/>
      <c r="C39" s="374"/>
      <c r="D39" s="374"/>
      <c r="E39" s="375"/>
      <c r="F39" s="376"/>
      <c r="G39" s="377"/>
    </row>
    <row r="40" spans="1:9" ht="23.1" customHeight="1">
      <c r="A40" s="107" t="s">
        <v>115</v>
      </c>
      <c r="B40" s="123"/>
      <c r="C40" s="126"/>
      <c r="D40" s="126"/>
      <c r="E40" s="123"/>
      <c r="F40" s="136"/>
      <c r="G40" s="141"/>
    </row>
    <row r="41" spans="1:9" ht="23.1" customHeight="1">
      <c r="A41" s="106"/>
      <c r="B41" s="116"/>
      <c r="C41" s="372"/>
      <c r="D41" s="372"/>
      <c r="E41" s="378"/>
      <c r="F41" s="379"/>
      <c r="G41" s="380"/>
    </row>
    <row r="42" spans="1:9" ht="23.1" customHeight="1">
      <c r="A42" s="102" t="s">
        <v>9</v>
      </c>
      <c r="B42" s="115"/>
      <c r="C42" s="126"/>
      <c r="D42" s="126"/>
      <c r="E42" s="131"/>
      <c r="F42" s="136"/>
      <c r="G42" s="141"/>
    </row>
    <row r="43" spans="1:9" ht="23.1" customHeight="1">
      <c r="A43" s="109"/>
      <c r="B43" s="117"/>
      <c r="C43" s="374"/>
      <c r="D43" s="374"/>
      <c r="E43" s="375"/>
      <c r="F43" s="376"/>
      <c r="G43" s="377"/>
    </row>
    <row r="44" spans="1:9" ht="23.1" customHeight="1">
      <c r="A44" s="104" t="s">
        <v>116</v>
      </c>
      <c r="B44" s="115"/>
      <c r="C44" s="126" t="s">
        <v>35</v>
      </c>
      <c r="D44" s="126">
        <v>1</v>
      </c>
      <c r="E44" s="123"/>
      <c r="F44" s="136"/>
      <c r="G44" s="146"/>
    </row>
    <row r="45" spans="1:9" ht="23.1" customHeight="1">
      <c r="A45" s="109"/>
      <c r="B45" s="117"/>
      <c r="C45" s="374"/>
      <c r="D45" s="374"/>
      <c r="E45" s="375"/>
      <c r="F45" s="376"/>
      <c r="G45" s="377"/>
    </row>
    <row r="46" spans="1:9" ht="23.1" customHeight="1">
      <c r="A46" s="107" t="s">
        <v>117</v>
      </c>
      <c r="B46" s="115"/>
      <c r="C46" s="126"/>
      <c r="D46" s="126"/>
      <c r="E46" s="123"/>
      <c r="F46" s="136"/>
      <c r="G46" s="141"/>
    </row>
    <row r="47" spans="1:9" ht="23.1" customHeight="1">
      <c r="A47" s="109"/>
      <c r="B47" s="117"/>
      <c r="C47" s="374"/>
      <c r="D47" s="374"/>
      <c r="E47" s="375"/>
      <c r="F47" s="376"/>
      <c r="G47" s="377"/>
    </row>
    <row r="48" spans="1:9" ht="23.1" customHeight="1">
      <c r="A48" s="102"/>
      <c r="B48" s="115"/>
      <c r="C48" s="126"/>
      <c r="D48" s="126"/>
      <c r="E48" s="135"/>
      <c r="F48" s="139"/>
      <c r="G48" s="141"/>
    </row>
    <row r="49" spans="1:7" ht="23.1" customHeight="1">
      <c r="A49" s="103"/>
      <c r="B49" s="116"/>
      <c r="C49" s="372"/>
      <c r="D49" s="372"/>
      <c r="E49" s="378"/>
      <c r="F49" s="379"/>
      <c r="G49" s="380"/>
    </row>
    <row r="50" spans="1:7" ht="23.1" customHeight="1">
      <c r="A50" s="257"/>
      <c r="B50" s="121"/>
      <c r="C50" s="127"/>
      <c r="D50" s="127"/>
      <c r="E50" s="134"/>
      <c r="F50" s="138"/>
      <c r="G50" s="143"/>
    </row>
    <row r="51" spans="1:7" ht="21.75" customHeight="1"/>
    <row r="52" spans="1:7" ht="21.75" customHeight="1"/>
    <row r="53" spans="1:7" ht="21.75" customHeight="1"/>
    <row r="54" spans="1:7" ht="21.75" customHeight="1"/>
    <row r="55" spans="1:7" ht="21.75" customHeight="1"/>
    <row r="56" spans="1:7" ht="21.75" customHeight="1"/>
    <row r="57" spans="1:7" ht="21.75" customHeight="1"/>
    <row r="58" spans="1:7" ht="21.75" customHeight="1"/>
    <row r="59" spans="1:7" ht="21.75" customHeight="1"/>
  </sheetData>
  <mergeCells count="2">
    <mergeCell ref="A1:G1"/>
    <mergeCell ref="A25:G25"/>
  </mergeCells>
  <phoneticPr fontId="20"/>
  <printOptions horizontalCentered="1"/>
  <pageMargins left="0.70866141732283472" right="0.70866141732283472" top="0.74803149606299213" bottom="0.39370078740157483" header="0.31496062992125984" footer="0.31496062992125984"/>
  <pageSetup paperSize="9" scale="85" fitToHeight="0" orientation="landscape" r:id="rId1"/>
  <headerFooter alignWithMargins="0"/>
  <rowBreaks count="1" manualBreakCount="1">
    <brk id="2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view="pageBreakPreview" zoomScale="85" zoomScaleNormal="100" zoomScaleSheetLayoutView="85" workbookViewId="0">
      <selection sqref="A1:XFD1048576"/>
    </sheetView>
  </sheetViews>
  <sheetFormatPr defaultRowHeight="13.5"/>
  <cols>
    <col min="1" max="2" width="20.625" style="1" customWidth="1"/>
    <col min="3" max="4" width="6.625" style="1" customWidth="1"/>
    <col min="5" max="5" width="11.5" style="1" customWidth="1"/>
    <col min="6" max="6" width="13.625" style="1" customWidth="1"/>
    <col min="7" max="7" width="18.625" style="1" customWidth="1"/>
    <col min="8" max="8" width="9" style="1" customWidth="1"/>
    <col min="9" max="16384" width="9" style="1"/>
  </cols>
  <sheetData>
    <row r="1" spans="1:9" ht="50.25" customHeight="1">
      <c r="A1" s="148" t="s">
        <v>118</v>
      </c>
      <c r="B1" s="153" t="s">
        <v>213</v>
      </c>
      <c r="C1" s="156"/>
      <c r="D1" s="156"/>
      <c r="E1" s="156"/>
      <c r="F1" s="156"/>
      <c r="G1" s="164"/>
    </row>
    <row r="2" spans="1:9" s="3" customFormat="1" ht="22.5" customHeight="1" thickBot="1">
      <c r="A2" s="100" t="s">
        <v>8</v>
      </c>
      <c r="B2" s="113" t="s">
        <v>100</v>
      </c>
      <c r="C2" s="124" t="s">
        <v>119</v>
      </c>
      <c r="D2" s="124" t="s">
        <v>19</v>
      </c>
      <c r="E2" s="124" t="s">
        <v>121</v>
      </c>
      <c r="F2" s="124" t="s">
        <v>122</v>
      </c>
      <c r="G2" s="140" t="s">
        <v>123</v>
      </c>
    </row>
    <row r="3" spans="1:9" ht="22.5" customHeight="1" thickTop="1">
      <c r="A3" s="149" t="s">
        <v>192</v>
      </c>
      <c r="B3" s="154"/>
      <c r="C3" s="157" t="s">
        <v>59</v>
      </c>
      <c r="D3" s="159"/>
      <c r="E3" s="162"/>
      <c r="F3" s="162"/>
      <c r="G3" s="60"/>
    </row>
    <row r="4" spans="1:9" ht="22.5" customHeight="1">
      <c r="A4" s="150" t="s">
        <v>265</v>
      </c>
      <c r="B4" s="97"/>
      <c r="C4" s="33" t="s">
        <v>59</v>
      </c>
      <c r="D4" s="160"/>
      <c r="E4" s="54"/>
      <c r="F4" s="54"/>
      <c r="G4" s="62"/>
    </row>
    <row r="5" spans="1:9" ht="22.5" customHeight="1">
      <c r="A5" s="150" t="s">
        <v>264</v>
      </c>
      <c r="B5" s="97"/>
      <c r="C5" s="33" t="s">
        <v>59</v>
      </c>
      <c r="D5" s="160"/>
      <c r="E5" s="385"/>
      <c r="F5" s="54"/>
      <c r="G5" s="62"/>
    </row>
    <row r="6" spans="1:9" ht="22.5" customHeight="1">
      <c r="A6" s="150" t="s">
        <v>178</v>
      </c>
      <c r="B6" s="97"/>
      <c r="C6" s="33" t="s">
        <v>124</v>
      </c>
      <c r="D6" s="160"/>
      <c r="E6" s="54"/>
      <c r="F6" s="54"/>
      <c r="G6" s="167" t="s">
        <v>216</v>
      </c>
    </row>
    <row r="7" spans="1:9" ht="22.5" customHeight="1">
      <c r="A7" s="69" t="s">
        <v>67</v>
      </c>
      <c r="B7" s="97"/>
      <c r="C7" s="33"/>
      <c r="D7" s="33"/>
      <c r="E7" s="54"/>
      <c r="F7" s="54"/>
      <c r="G7" s="62"/>
    </row>
    <row r="8" spans="1:9" ht="22.5" customHeight="1">
      <c r="A8" s="482" t="s">
        <v>177</v>
      </c>
      <c r="B8" s="483"/>
      <c r="C8" s="483"/>
      <c r="D8" s="483"/>
      <c r="E8" s="484"/>
      <c r="F8" s="163"/>
      <c r="G8" s="174"/>
      <c r="I8" s="169"/>
    </row>
    <row r="9" spans="1:9" ht="21.75" customHeight="1"/>
    <row r="10" spans="1:9" ht="50.25" customHeight="1">
      <c r="A10" s="148" t="s">
        <v>126</v>
      </c>
      <c r="B10" s="153" t="s">
        <v>179</v>
      </c>
      <c r="C10" s="156"/>
      <c r="D10" s="156"/>
      <c r="E10" s="156"/>
      <c r="F10" s="156"/>
      <c r="G10" s="164"/>
    </row>
    <row r="11" spans="1:9" s="3" customFormat="1" ht="22.5" customHeight="1" thickBot="1">
      <c r="A11" s="100" t="s">
        <v>8</v>
      </c>
      <c r="B11" s="113" t="s">
        <v>100</v>
      </c>
      <c r="C11" s="124" t="s">
        <v>119</v>
      </c>
      <c r="D11" s="124" t="s">
        <v>19</v>
      </c>
      <c r="E11" s="124" t="s">
        <v>121</v>
      </c>
      <c r="F11" s="124" t="s">
        <v>122</v>
      </c>
      <c r="G11" s="140" t="s">
        <v>123</v>
      </c>
    </row>
    <row r="12" spans="1:9" s="3" customFormat="1" ht="22.5" customHeight="1" thickTop="1">
      <c r="A12" s="171" t="s">
        <v>190</v>
      </c>
      <c r="B12" s="172"/>
      <c r="C12" s="173" t="s">
        <v>59</v>
      </c>
      <c r="D12" s="160"/>
      <c r="E12" s="54"/>
      <c r="F12" s="54"/>
      <c r="G12" s="175"/>
    </row>
    <row r="13" spans="1:9" s="3" customFormat="1" ht="22.5" customHeight="1">
      <c r="A13" s="151" t="s">
        <v>141</v>
      </c>
      <c r="B13" s="155"/>
      <c r="C13" s="158" t="s">
        <v>59</v>
      </c>
      <c r="D13" s="160"/>
      <c r="E13" s="54"/>
      <c r="F13" s="54"/>
      <c r="G13" s="166"/>
    </row>
    <row r="14" spans="1:9" ht="22.5" customHeight="1">
      <c r="A14" s="70" t="s">
        <v>192</v>
      </c>
      <c r="B14" s="97"/>
      <c r="C14" s="33" t="s">
        <v>59</v>
      </c>
      <c r="D14" s="160"/>
      <c r="E14" s="54"/>
      <c r="F14" s="54"/>
      <c r="G14" s="62"/>
    </row>
    <row r="15" spans="1:9" ht="22.5" customHeight="1">
      <c r="A15" s="150" t="s">
        <v>266</v>
      </c>
      <c r="B15" s="97"/>
      <c r="C15" s="33" t="s">
        <v>59</v>
      </c>
      <c r="D15" s="160"/>
      <c r="E15" s="54"/>
      <c r="F15" s="54"/>
      <c r="G15" s="62"/>
    </row>
    <row r="16" spans="1:9" ht="22.5" customHeight="1">
      <c r="A16" s="150" t="s">
        <v>128</v>
      </c>
      <c r="B16" s="392"/>
      <c r="C16" s="393" t="s">
        <v>35</v>
      </c>
      <c r="D16" s="394">
        <v>1</v>
      </c>
      <c r="E16" s="395"/>
      <c r="F16" s="395"/>
      <c r="G16" s="396"/>
      <c r="H16" s="391"/>
    </row>
    <row r="17" spans="1:7" ht="22.5" customHeight="1">
      <c r="A17" s="69" t="s">
        <v>67</v>
      </c>
      <c r="B17" s="97"/>
      <c r="C17" s="33"/>
      <c r="D17" s="33"/>
      <c r="E17" s="54"/>
      <c r="F17" s="54"/>
      <c r="G17" s="62"/>
    </row>
    <row r="18" spans="1:7" ht="22.5" customHeight="1">
      <c r="A18" s="482" t="s">
        <v>177</v>
      </c>
      <c r="B18" s="483"/>
      <c r="C18" s="483"/>
      <c r="D18" s="483"/>
      <c r="E18" s="484"/>
      <c r="F18" s="163"/>
      <c r="G18" s="176"/>
    </row>
  </sheetData>
  <mergeCells count="2">
    <mergeCell ref="A8:E8"/>
    <mergeCell ref="A18:E18"/>
  </mergeCells>
  <phoneticPr fontId="20"/>
  <printOptions horizontalCentered="1"/>
  <pageMargins left="0.70866141732283472" right="0.70866141732283472" top="0.74803149606299213" bottom="0.39370078740157483" header="0.31496062992125984" footer="0.31496062992125984"/>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1"/>
  <sheetViews>
    <sheetView view="pageBreakPreview" zoomScale="85" zoomScaleNormal="100" zoomScaleSheetLayoutView="85" workbookViewId="0">
      <selection sqref="A1:XFD1048576"/>
    </sheetView>
  </sheetViews>
  <sheetFormatPr defaultRowHeight="13.5"/>
  <cols>
    <col min="1" max="2" width="20.625" style="1" customWidth="1"/>
    <col min="3" max="4" width="6.625" style="1" customWidth="1"/>
    <col min="5" max="5" width="11.5" style="1" customWidth="1"/>
    <col min="6" max="6" width="13.625" style="1" customWidth="1"/>
    <col min="7" max="7" width="18.625" style="1" customWidth="1"/>
    <col min="8" max="8" width="9" style="1" customWidth="1"/>
    <col min="9" max="9" width="10.5" style="1" customWidth="1"/>
    <col min="10" max="12" width="9" style="1"/>
    <col min="13" max="15" width="11.625" style="267" customWidth="1"/>
    <col min="16" max="16384" width="9" style="1"/>
  </cols>
  <sheetData>
    <row r="1" spans="1:15" ht="51" customHeight="1">
      <c r="A1" s="148" t="s">
        <v>127</v>
      </c>
      <c r="B1" s="153" t="s">
        <v>196</v>
      </c>
      <c r="C1" s="156"/>
      <c r="D1" s="156"/>
      <c r="E1" s="156"/>
      <c r="F1" s="156"/>
      <c r="G1" s="386"/>
    </row>
    <row r="2" spans="1:15" s="3" customFormat="1" ht="22.5" customHeight="1" thickBot="1">
      <c r="A2" s="100" t="s">
        <v>8</v>
      </c>
      <c r="B2" s="113" t="s">
        <v>100</v>
      </c>
      <c r="C2" s="124" t="s">
        <v>119</v>
      </c>
      <c r="D2" s="124" t="s">
        <v>19</v>
      </c>
      <c r="E2" s="124" t="s">
        <v>121</v>
      </c>
      <c r="F2" s="124" t="s">
        <v>122</v>
      </c>
      <c r="G2" s="140" t="s">
        <v>123</v>
      </c>
      <c r="M2" s="268"/>
      <c r="N2" s="268"/>
      <c r="O2" s="268"/>
    </row>
    <row r="3" spans="1:15" ht="22.5" customHeight="1" thickTop="1">
      <c r="A3" s="149" t="s">
        <v>192</v>
      </c>
      <c r="B3" s="154"/>
      <c r="C3" s="157" t="s">
        <v>59</v>
      </c>
      <c r="D3" s="159"/>
      <c r="E3" s="162"/>
      <c r="F3" s="162"/>
      <c r="G3" s="60"/>
    </row>
    <row r="4" spans="1:15" ht="22.5" customHeight="1">
      <c r="A4" s="150" t="s">
        <v>266</v>
      </c>
      <c r="B4" s="97"/>
      <c r="C4" s="33" t="s">
        <v>59</v>
      </c>
      <c r="D4" s="160"/>
      <c r="E4" s="54"/>
      <c r="F4" s="54"/>
      <c r="G4" s="62"/>
    </row>
    <row r="5" spans="1:15" ht="22.5" customHeight="1">
      <c r="A5" s="150" t="s">
        <v>193</v>
      </c>
      <c r="B5" s="97"/>
      <c r="C5" s="33" t="s">
        <v>59</v>
      </c>
      <c r="D5" s="160"/>
      <c r="E5" s="54"/>
      <c r="F5" s="54"/>
      <c r="G5" s="62"/>
    </row>
    <row r="6" spans="1:15" ht="22.5" customHeight="1">
      <c r="A6" s="150" t="s">
        <v>135</v>
      </c>
      <c r="B6" s="97"/>
      <c r="C6" s="33" t="s">
        <v>124</v>
      </c>
      <c r="D6" s="160"/>
      <c r="E6" s="54"/>
      <c r="F6" s="54"/>
      <c r="G6" s="167" t="s">
        <v>217</v>
      </c>
    </row>
    <row r="7" spans="1:15" ht="22.5" customHeight="1">
      <c r="A7" s="69" t="s">
        <v>67</v>
      </c>
      <c r="B7" s="97"/>
      <c r="C7" s="33"/>
      <c r="D7" s="33"/>
      <c r="E7" s="54"/>
      <c r="F7" s="54"/>
      <c r="G7" s="62"/>
    </row>
    <row r="8" spans="1:15" ht="22.5" customHeight="1">
      <c r="A8" s="482" t="s">
        <v>1</v>
      </c>
      <c r="B8" s="483"/>
      <c r="C8" s="483"/>
      <c r="D8" s="483"/>
      <c r="E8" s="484"/>
      <c r="F8" s="163"/>
      <c r="G8" s="165"/>
      <c r="I8" s="169"/>
    </row>
    <row r="9" spans="1:15" ht="21.75" customHeight="1"/>
    <row r="10" spans="1:15" ht="50.25" customHeight="1">
      <c r="A10" s="148" t="s">
        <v>142</v>
      </c>
      <c r="B10" s="153" t="s">
        <v>195</v>
      </c>
      <c r="C10" s="156"/>
      <c r="D10" s="156"/>
      <c r="E10" s="156"/>
      <c r="F10" s="156"/>
      <c r="G10" s="386"/>
    </row>
    <row r="11" spans="1:15" s="3" customFormat="1" ht="22.5" customHeight="1" thickBot="1">
      <c r="A11" s="100" t="s">
        <v>8</v>
      </c>
      <c r="B11" s="113" t="s">
        <v>100</v>
      </c>
      <c r="C11" s="124" t="s">
        <v>119</v>
      </c>
      <c r="D11" s="124" t="s">
        <v>19</v>
      </c>
      <c r="E11" s="124" t="s">
        <v>121</v>
      </c>
      <c r="F11" s="124" t="s">
        <v>122</v>
      </c>
      <c r="G11" s="140" t="s">
        <v>123</v>
      </c>
      <c r="M11" s="268"/>
      <c r="N11" s="268"/>
      <c r="O11" s="268"/>
    </row>
    <row r="12" spans="1:15" s="3" customFormat="1" ht="22.5" customHeight="1" thickTop="1">
      <c r="A12" s="265" t="s">
        <v>190</v>
      </c>
      <c r="B12" s="155"/>
      <c r="C12" s="158" t="s">
        <v>59</v>
      </c>
      <c r="D12" s="160"/>
      <c r="E12" s="54"/>
      <c r="F12" s="54"/>
      <c r="G12" s="166"/>
      <c r="M12" s="268"/>
      <c r="N12" s="268"/>
      <c r="O12" s="268"/>
    </row>
    <row r="13" spans="1:15" s="3" customFormat="1" ht="22.5" customHeight="1">
      <c r="A13" s="151" t="s">
        <v>141</v>
      </c>
      <c r="B13" s="180"/>
      <c r="C13" s="180" t="s">
        <v>59</v>
      </c>
      <c r="D13" s="160"/>
      <c r="E13" s="54"/>
      <c r="F13" s="54"/>
      <c r="G13" s="256"/>
      <c r="M13" s="268"/>
      <c r="N13" s="268"/>
      <c r="O13" s="268"/>
    </row>
    <row r="14" spans="1:15" ht="22.5" customHeight="1">
      <c r="A14" s="70" t="s">
        <v>192</v>
      </c>
      <c r="B14" s="97"/>
      <c r="C14" s="33" t="s">
        <v>59</v>
      </c>
      <c r="D14" s="160"/>
      <c r="E14" s="54"/>
      <c r="F14" s="54"/>
      <c r="G14" s="62"/>
    </row>
    <row r="15" spans="1:15" ht="22.5" customHeight="1">
      <c r="A15" s="150" t="s">
        <v>266</v>
      </c>
      <c r="B15" s="97"/>
      <c r="C15" s="33" t="s">
        <v>59</v>
      </c>
      <c r="D15" s="160"/>
      <c r="E15" s="54"/>
      <c r="F15" s="54"/>
      <c r="G15" s="62"/>
    </row>
    <row r="16" spans="1:15" ht="22.5" customHeight="1">
      <c r="A16" s="150" t="s">
        <v>128</v>
      </c>
      <c r="B16" s="392"/>
      <c r="C16" s="393" t="s">
        <v>35</v>
      </c>
      <c r="D16" s="394"/>
      <c r="E16" s="395"/>
      <c r="F16" s="395"/>
      <c r="G16" s="396"/>
      <c r="H16" s="391"/>
    </row>
    <row r="17" spans="1:15" ht="22.5" customHeight="1">
      <c r="A17" s="69" t="s">
        <v>67</v>
      </c>
      <c r="B17" s="97"/>
      <c r="C17" s="33"/>
      <c r="D17" s="33"/>
      <c r="E17" s="54"/>
      <c r="F17" s="54"/>
      <c r="G17" s="62"/>
    </row>
    <row r="18" spans="1:15" ht="22.5" customHeight="1">
      <c r="A18" s="482" t="s">
        <v>1</v>
      </c>
      <c r="B18" s="483"/>
      <c r="C18" s="483"/>
      <c r="D18" s="483"/>
      <c r="E18" s="484"/>
      <c r="F18" s="163"/>
      <c r="G18" s="165"/>
    </row>
    <row r="19" spans="1:15" ht="21.75" customHeight="1"/>
    <row r="20" spans="1:15" ht="50.25" customHeight="1">
      <c r="A20" s="148" t="s">
        <v>180</v>
      </c>
      <c r="B20" s="383" t="s">
        <v>257</v>
      </c>
      <c r="C20" s="156"/>
      <c r="D20" s="156"/>
      <c r="E20" s="156"/>
      <c r="F20" s="156"/>
      <c r="G20" s="386"/>
      <c r="M20" s="273"/>
      <c r="N20" s="273"/>
      <c r="O20" s="273"/>
    </row>
    <row r="21" spans="1:15" s="3" customFormat="1" ht="22.5" customHeight="1" thickBot="1">
      <c r="A21" s="100" t="s">
        <v>8</v>
      </c>
      <c r="B21" s="113" t="s">
        <v>100</v>
      </c>
      <c r="C21" s="124" t="s">
        <v>119</v>
      </c>
      <c r="D21" s="124" t="s">
        <v>19</v>
      </c>
      <c r="E21" s="124" t="s">
        <v>121</v>
      </c>
      <c r="F21" s="124" t="s">
        <v>122</v>
      </c>
      <c r="G21" s="140" t="s">
        <v>123</v>
      </c>
      <c r="M21" s="274"/>
      <c r="N21" s="274"/>
      <c r="O21" s="274"/>
    </row>
    <row r="22" spans="1:15" ht="22.5" customHeight="1" thickTop="1">
      <c r="A22" s="248" t="s">
        <v>197</v>
      </c>
      <c r="B22" s="249"/>
      <c r="C22" s="173" t="s">
        <v>198</v>
      </c>
      <c r="D22" s="250"/>
      <c r="E22" s="251"/>
      <c r="F22" s="251"/>
      <c r="G22" s="252" t="s">
        <v>220</v>
      </c>
      <c r="M22" s="273"/>
      <c r="N22" s="273"/>
      <c r="O22" s="273"/>
    </row>
    <row r="23" spans="1:15" ht="22.5" customHeight="1">
      <c r="A23" s="150" t="s">
        <v>199</v>
      </c>
      <c r="B23" s="97"/>
      <c r="C23" s="180" t="s">
        <v>124</v>
      </c>
      <c r="D23" s="253"/>
      <c r="E23" s="254"/>
      <c r="F23" s="254"/>
      <c r="G23" s="255" t="s">
        <v>221</v>
      </c>
      <c r="M23" s="273"/>
      <c r="N23" s="273"/>
      <c r="O23" s="273"/>
    </row>
    <row r="24" spans="1:15" ht="22.5" customHeight="1">
      <c r="A24" s="69" t="s">
        <v>67</v>
      </c>
      <c r="B24" s="97"/>
      <c r="C24" s="180"/>
      <c r="D24" s="180"/>
      <c r="E24" s="254"/>
      <c r="F24" s="254"/>
      <c r="G24" s="255"/>
      <c r="M24" s="273"/>
      <c r="N24" s="273"/>
      <c r="O24" s="273"/>
    </row>
    <row r="25" spans="1:15" ht="22.5" customHeight="1">
      <c r="A25" s="482" t="s">
        <v>1</v>
      </c>
      <c r="B25" s="483"/>
      <c r="C25" s="483"/>
      <c r="D25" s="483"/>
      <c r="E25" s="484"/>
      <c r="F25" s="163"/>
      <c r="G25" s="165"/>
      <c r="I25" s="169"/>
      <c r="M25" s="273"/>
      <c r="N25" s="273"/>
      <c r="O25" s="273"/>
    </row>
    <row r="26" spans="1:15" ht="21.75" customHeight="1">
      <c r="M26" s="273"/>
      <c r="N26" s="273"/>
      <c r="O26" s="273"/>
    </row>
    <row r="27" spans="1:15" ht="50.25" customHeight="1">
      <c r="A27" s="148" t="s">
        <v>200</v>
      </c>
      <c r="B27" s="153" t="s">
        <v>3</v>
      </c>
      <c r="C27" s="156"/>
      <c r="D27" s="156"/>
      <c r="E27" s="156"/>
      <c r="F27" s="156"/>
      <c r="G27" s="168"/>
    </row>
    <row r="28" spans="1:15" s="3" customFormat="1" ht="22.5" customHeight="1" thickBot="1">
      <c r="A28" s="100" t="s">
        <v>8</v>
      </c>
      <c r="B28" s="113" t="s">
        <v>100</v>
      </c>
      <c r="C28" s="124" t="s">
        <v>119</v>
      </c>
      <c r="D28" s="124" t="s">
        <v>19</v>
      </c>
      <c r="E28" s="124" t="s">
        <v>121</v>
      </c>
      <c r="F28" s="124" t="s">
        <v>122</v>
      </c>
      <c r="G28" s="140" t="s">
        <v>123</v>
      </c>
      <c r="M28" s="268"/>
      <c r="N28" s="268"/>
      <c r="O28" s="268"/>
    </row>
    <row r="29" spans="1:15" s="3" customFormat="1" ht="22.5" customHeight="1" thickTop="1">
      <c r="A29" s="265" t="s">
        <v>143</v>
      </c>
      <c r="B29" s="264"/>
      <c r="C29" s="158" t="s">
        <v>59</v>
      </c>
      <c r="D29" s="160"/>
      <c r="E29" s="54"/>
      <c r="F29" s="54"/>
      <c r="G29" s="177"/>
      <c r="I29" s="275"/>
      <c r="J29" s="1"/>
      <c r="M29" s="269"/>
      <c r="N29" s="268"/>
      <c r="O29" s="270"/>
    </row>
    <row r="30" spans="1:15" s="3" customFormat="1" ht="22.5" customHeight="1">
      <c r="A30" s="485"/>
      <c r="B30" s="486"/>
      <c r="C30" s="486"/>
      <c r="D30" s="486"/>
      <c r="E30" s="486"/>
      <c r="F30" s="486"/>
      <c r="G30" s="487"/>
      <c r="I30" s="170"/>
      <c r="J30" s="1"/>
      <c r="M30" s="269"/>
      <c r="N30" s="268"/>
      <c r="O30" s="270"/>
    </row>
    <row r="31" spans="1:15" ht="22.5" customHeight="1">
      <c r="A31" s="152" t="s">
        <v>67</v>
      </c>
      <c r="B31" s="98"/>
      <c r="C31" s="99"/>
      <c r="D31" s="161"/>
      <c r="E31" s="163"/>
      <c r="F31" s="163"/>
      <c r="G31" s="178"/>
    </row>
  </sheetData>
  <mergeCells count="4">
    <mergeCell ref="A8:E8"/>
    <mergeCell ref="A18:E18"/>
    <mergeCell ref="A25:E25"/>
    <mergeCell ref="A30:G30"/>
  </mergeCells>
  <phoneticPr fontId="20"/>
  <printOptions horizontalCentered="1"/>
  <pageMargins left="0.70866141732283472" right="0.70866141732283472" top="0.74803149606299213" bottom="0.39370078740157483" header="0.31496062992125984" footer="0.31496062992125984"/>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8"/>
  <sheetViews>
    <sheetView view="pageBreakPreview" zoomScaleNormal="100" zoomScaleSheetLayoutView="100" workbookViewId="0">
      <selection sqref="A1:XFD1048576"/>
    </sheetView>
  </sheetViews>
  <sheetFormatPr defaultRowHeight="13.5"/>
  <cols>
    <col min="1" max="2" width="20.625" style="1" customWidth="1"/>
    <col min="3" max="4" width="6.625" style="1" customWidth="1"/>
    <col min="5" max="5" width="11.5" style="1" customWidth="1"/>
    <col min="6" max="6" width="13.625" style="1" customWidth="1"/>
    <col min="7" max="7" width="18.625" style="1" customWidth="1"/>
    <col min="8" max="9" width="11.625" style="271" customWidth="1"/>
    <col min="10" max="16384" width="9" style="1"/>
  </cols>
  <sheetData>
    <row r="1" spans="1:9" ht="22.5" customHeight="1"/>
    <row r="2" spans="1:9" ht="21.75" customHeight="1">
      <c r="A2" s="148" t="s">
        <v>129</v>
      </c>
      <c r="B2" s="153" t="s">
        <v>214</v>
      </c>
      <c r="C2" s="156"/>
      <c r="D2" s="156"/>
      <c r="E2" s="156"/>
      <c r="F2" s="156"/>
      <c r="G2" s="182" t="s">
        <v>175</v>
      </c>
    </row>
    <row r="3" spans="1:9" s="3" customFormat="1" ht="22.5" customHeight="1" thickBot="1">
      <c r="A3" s="100" t="s">
        <v>8</v>
      </c>
      <c r="B3" s="113" t="s">
        <v>100</v>
      </c>
      <c r="C3" s="124" t="s">
        <v>119</v>
      </c>
      <c r="D3" s="124" t="s">
        <v>19</v>
      </c>
      <c r="E3" s="124" t="s">
        <v>121</v>
      </c>
      <c r="F3" s="124" t="s">
        <v>122</v>
      </c>
      <c r="G3" s="140" t="s">
        <v>123</v>
      </c>
      <c r="H3" s="272"/>
      <c r="I3" s="272"/>
    </row>
    <row r="4" spans="1:9" ht="22.5" customHeight="1" thickTop="1">
      <c r="A4" s="248" t="s">
        <v>132</v>
      </c>
      <c r="B4" s="249"/>
      <c r="C4" s="173" t="s">
        <v>133</v>
      </c>
      <c r="D4" s="250">
        <v>11</v>
      </c>
      <c r="E4" s="251"/>
      <c r="F4" s="251"/>
      <c r="G4" s="252"/>
    </row>
    <row r="5" spans="1:9" ht="22.5" customHeight="1">
      <c r="A5" s="150" t="s">
        <v>120</v>
      </c>
      <c r="B5" s="97" t="s">
        <v>5</v>
      </c>
      <c r="C5" s="179" t="s">
        <v>134</v>
      </c>
      <c r="D5" s="253"/>
      <c r="E5" s="385"/>
      <c r="F5" s="254"/>
      <c r="G5" s="255"/>
    </row>
    <row r="6" spans="1:9" ht="22.5" customHeight="1">
      <c r="A6" s="152" t="s">
        <v>67</v>
      </c>
      <c r="B6" s="98"/>
      <c r="C6" s="99"/>
      <c r="D6" s="99"/>
      <c r="E6" s="163"/>
      <c r="F6" s="163"/>
      <c r="G6" s="63"/>
    </row>
    <row r="7" spans="1:9" ht="22.5" customHeight="1">
      <c r="A7" s="148" t="s">
        <v>54</v>
      </c>
      <c r="B7" s="153" t="s">
        <v>130</v>
      </c>
      <c r="C7" s="156"/>
      <c r="D7" s="156"/>
      <c r="E7" s="156"/>
      <c r="F7" s="156"/>
      <c r="G7" s="182" t="s">
        <v>175</v>
      </c>
    </row>
    <row r="8" spans="1:9" ht="50.25" customHeight="1" thickBot="1">
      <c r="A8" s="100" t="s">
        <v>8</v>
      </c>
      <c r="B8" s="113" t="s">
        <v>100</v>
      </c>
      <c r="C8" s="124" t="s">
        <v>119</v>
      </c>
      <c r="D8" s="124" t="s">
        <v>19</v>
      </c>
      <c r="E8" s="124" t="s">
        <v>121</v>
      </c>
      <c r="F8" s="124" t="s">
        <v>122</v>
      </c>
      <c r="G8" s="140" t="s">
        <v>123</v>
      </c>
    </row>
    <row r="9" spans="1:9" s="3" customFormat="1" ht="22.5" customHeight="1" thickTop="1">
      <c r="A9" s="248" t="s">
        <v>132</v>
      </c>
      <c r="B9" s="249"/>
      <c r="C9" s="173" t="s">
        <v>133</v>
      </c>
      <c r="D9" s="250">
        <v>43</v>
      </c>
      <c r="E9" s="251"/>
      <c r="F9" s="251"/>
      <c r="G9" s="252"/>
      <c r="H9" s="272"/>
      <c r="I9" s="272"/>
    </row>
    <row r="10" spans="1:9" ht="22.5" customHeight="1">
      <c r="A10" s="150" t="s">
        <v>18</v>
      </c>
      <c r="B10" s="97"/>
      <c r="C10" s="180" t="s">
        <v>59</v>
      </c>
      <c r="D10" s="253"/>
      <c r="E10" s="254"/>
      <c r="F10" s="254"/>
      <c r="G10" s="255"/>
    </row>
    <row r="11" spans="1:9" ht="22.5" customHeight="1">
      <c r="A11" s="150" t="s">
        <v>267</v>
      </c>
      <c r="B11" s="97" t="s">
        <v>268</v>
      </c>
      <c r="C11" s="180" t="s">
        <v>134</v>
      </c>
      <c r="D11" s="253"/>
      <c r="E11" s="385"/>
      <c r="F11" s="254"/>
      <c r="G11" s="255"/>
    </row>
    <row r="12" spans="1:9" ht="22.5" customHeight="1">
      <c r="A12" s="152" t="s">
        <v>67</v>
      </c>
      <c r="B12" s="98"/>
      <c r="C12" s="181"/>
      <c r="D12" s="99"/>
      <c r="E12" s="163"/>
      <c r="F12" s="163"/>
      <c r="G12" s="63"/>
    </row>
    <row r="13" spans="1:9" ht="21.75" customHeight="1">
      <c r="A13" s="148" t="s">
        <v>210</v>
      </c>
      <c r="B13" s="153" t="s">
        <v>202</v>
      </c>
      <c r="C13" s="156"/>
      <c r="D13" s="156"/>
      <c r="E13" s="156"/>
      <c r="F13" s="156"/>
      <c r="G13" s="168" t="s">
        <v>203</v>
      </c>
    </row>
    <row r="14" spans="1:9" ht="50.25" customHeight="1" thickBot="1">
      <c r="A14" s="100" t="s">
        <v>8</v>
      </c>
      <c r="B14" s="113" t="s">
        <v>100</v>
      </c>
      <c r="C14" s="124" t="s">
        <v>119</v>
      </c>
      <c r="D14" s="124" t="s">
        <v>19</v>
      </c>
      <c r="E14" s="124" t="s">
        <v>121</v>
      </c>
      <c r="F14" s="124" t="s">
        <v>122</v>
      </c>
      <c r="G14" s="140" t="s">
        <v>123</v>
      </c>
    </row>
    <row r="15" spans="1:9" s="3" customFormat="1" ht="22.5" customHeight="1" thickTop="1">
      <c r="A15" s="248" t="s">
        <v>204</v>
      </c>
      <c r="B15" s="249"/>
      <c r="C15" s="173" t="s">
        <v>133</v>
      </c>
      <c r="D15" s="250">
        <v>41</v>
      </c>
      <c r="E15" s="251"/>
      <c r="F15" s="251"/>
      <c r="G15" s="252"/>
      <c r="H15" s="272"/>
      <c r="I15" s="272"/>
    </row>
    <row r="16" spans="1:9" s="3" customFormat="1" ht="22.5" customHeight="1">
      <c r="A16" s="151" t="s">
        <v>205</v>
      </c>
      <c r="B16" s="155"/>
      <c r="C16" s="158" t="s">
        <v>23</v>
      </c>
      <c r="D16" s="250"/>
      <c r="E16" s="258"/>
      <c r="F16" s="258"/>
      <c r="G16" s="252"/>
      <c r="H16" s="272"/>
      <c r="I16" s="272"/>
    </row>
    <row r="17" spans="1:9" s="3" customFormat="1" ht="22.5" customHeight="1">
      <c r="A17" s="150" t="s">
        <v>206</v>
      </c>
      <c r="B17" s="259"/>
      <c r="C17" s="180" t="s">
        <v>23</v>
      </c>
      <c r="D17" s="250"/>
      <c r="E17" s="254"/>
      <c r="F17" s="254"/>
      <c r="G17" s="252"/>
      <c r="H17" s="272"/>
      <c r="I17" s="272"/>
    </row>
    <row r="18" spans="1:9" ht="22.5" customHeight="1">
      <c r="A18" s="150" t="s">
        <v>207</v>
      </c>
      <c r="B18" s="97"/>
      <c r="C18" s="180" t="s">
        <v>59</v>
      </c>
      <c r="D18" s="384"/>
      <c r="E18" s="254"/>
      <c r="F18" s="254"/>
      <c r="G18" s="255"/>
    </row>
    <row r="19" spans="1:9" ht="22.5" customHeight="1">
      <c r="A19" s="150" t="s">
        <v>208</v>
      </c>
      <c r="B19" s="97" t="s">
        <v>209</v>
      </c>
      <c r="C19" s="179" t="s">
        <v>134</v>
      </c>
      <c r="D19" s="253"/>
      <c r="E19" s="385"/>
      <c r="F19" s="254"/>
      <c r="G19" s="255"/>
    </row>
    <row r="20" spans="1:9" ht="22.5" customHeight="1">
      <c r="A20" s="152" t="s">
        <v>67</v>
      </c>
      <c r="B20" s="98"/>
      <c r="C20" s="99"/>
      <c r="D20" s="99"/>
      <c r="E20" s="397"/>
      <c r="F20" s="163"/>
      <c r="G20" s="63"/>
    </row>
    <row r="21" spans="1:9" ht="21.75" customHeight="1">
      <c r="A21" s="148" t="s">
        <v>212</v>
      </c>
      <c r="B21" s="153" t="s">
        <v>199</v>
      </c>
      <c r="C21" s="156"/>
      <c r="D21" s="156"/>
      <c r="E21" s="156"/>
      <c r="F21" s="156"/>
      <c r="G21" s="168" t="s">
        <v>203</v>
      </c>
    </row>
    <row r="22" spans="1:9" ht="50.25" customHeight="1" thickBot="1">
      <c r="A22" s="100" t="s">
        <v>8</v>
      </c>
      <c r="B22" s="113" t="s">
        <v>100</v>
      </c>
      <c r="C22" s="124" t="s">
        <v>119</v>
      </c>
      <c r="D22" s="124" t="s">
        <v>19</v>
      </c>
      <c r="E22" s="124" t="s">
        <v>121</v>
      </c>
      <c r="F22" s="124" t="s">
        <v>122</v>
      </c>
      <c r="G22" s="140" t="s">
        <v>123</v>
      </c>
    </row>
    <row r="23" spans="1:9" s="3" customFormat="1" ht="22.5" customHeight="1" thickTop="1">
      <c r="A23" s="248" t="s">
        <v>204</v>
      </c>
      <c r="B23" s="249"/>
      <c r="C23" s="173" t="s">
        <v>133</v>
      </c>
      <c r="D23" s="250">
        <v>41</v>
      </c>
      <c r="E23" s="251"/>
      <c r="F23" s="251"/>
      <c r="G23" s="252"/>
      <c r="H23" s="272"/>
      <c r="I23" s="272"/>
    </row>
    <row r="24" spans="1:9" ht="22.5" customHeight="1">
      <c r="A24" s="150" t="s">
        <v>18</v>
      </c>
      <c r="B24" s="97"/>
      <c r="C24" s="180" t="s">
        <v>59</v>
      </c>
      <c r="D24" s="384"/>
      <c r="E24" s="254"/>
      <c r="F24" s="254"/>
      <c r="G24" s="255"/>
    </row>
    <row r="25" spans="1:9" ht="22.5" customHeight="1">
      <c r="A25" s="150" t="s">
        <v>211</v>
      </c>
      <c r="B25" s="97" t="s">
        <v>209</v>
      </c>
      <c r="C25" s="179" t="s">
        <v>134</v>
      </c>
      <c r="D25" s="253"/>
      <c r="E25" s="385"/>
      <c r="F25" s="254"/>
      <c r="G25" s="255"/>
    </row>
    <row r="26" spans="1:9" ht="22.5" customHeight="1">
      <c r="A26" s="152" t="s">
        <v>67</v>
      </c>
      <c r="B26" s="98"/>
      <c r="C26" s="99"/>
      <c r="D26" s="99"/>
      <c r="E26" s="163"/>
      <c r="F26" s="163"/>
      <c r="G26" s="63"/>
    </row>
    <row r="27" spans="1:9" ht="22.5" customHeight="1"/>
    <row r="28" spans="1:9" ht="21.75" customHeight="1"/>
  </sheetData>
  <phoneticPr fontId="20"/>
  <printOptions horizontalCentered="1"/>
  <pageMargins left="0.70866141732283472" right="0.70866141732283472" top="0.74803149606299213" bottom="0.39370078740157483" header="0.31496062992125984" footer="0.31496062992125984"/>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5"/>
  <sheetViews>
    <sheetView showGridLines="0" view="pageBreakPreview" zoomScaleNormal="100" zoomScaleSheetLayoutView="100" workbookViewId="0">
      <selection activeCell="D23" sqref="D23"/>
    </sheetView>
  </sheetViews>
  <sheetFormatPr defaultRowHeight="13.5"/>
  <cols>
    <col min="1" max="1" width="22.625" style="1" customWidth="1"/>
    <col min="2" max="9" width="9" style="1" customWidth="1"/>
    <col min="10" max="10" width="15.25" style="1" customWidth="1"/>
    <col min="11" max="11" width="21.75" style="1" customWidth="1"/>
    <col min="12" max="12" width="9" style="1" customWidth="1"/>
    <col min="13" max="13" width="22.625" style="1" customWidth="1"/>
    <col min="14" max="21" width="9" style="1" customWidth="1"/>
    <col min="22" max="22" width="15.25" style="1" customWidth="1"/>
    <col min="23" max="23" width="21.75" style="1" customWidth="1"/>
    <col min="24" max="256" width="9" style="1" customWidth="1"/>
    <col min="257" max="257" width="22.625" style="1" customWidth="1"/>
    <col min="258" max="265" width="9" style="1" customWidth="1"/>
    <col min="266" max="266" width="15.25" style="1" customWidth="1"/>
    <col min="267" max="267" width="21.75" style="1" customWidth="1"/>
    <col min="268" max="268" width="9" style="1" customWidth="1"/>
    <col min="269" max="269" width="22.625" style="1" customWidth="1"/>
    <col min="270" max="277" width="9" style="1" customWidth="1"/>
    <col min="278" max="278" width="15.25" style="1" customWidth="1"/>
    <col min="279" max="279" width="21.75" style="1" customWidth="1"/>
    <col min="280" max="512" width="9" style="1" customWidth="1"/>
    <col min="513" max="513" width="22.625" style="1" customWidth="1"/>
    <col min="514" max="521" width="9" style="1" customWidth="1"/>
    <col min="522" max="522" width="15.25" style="1" customWidth="1"/>
    <col min="523" max="523" width="21.75" style="1" customWidth="1"/>
    <col min="524" max="524" width="9" style="1" customWidth="1"/>
    <col min="525" max="525" width="22.625" style="1" customWidth="1"/>
    <col min="526" max="533" width="9" style="1" customWidth="1"/>
    <col min="534" max="534" width="15.25" style="1" customWidth="1"/>
    <col min="535" max="535" width="21.75" style="1" customWidth="1"/>
    <col min="536" max="768" width="9" style="1" customWidth="1"/>
    <col min="769" max="769" width="22.625" style="1" customWidth="1"/>
    <col min="770" max="777" width="9" style="1" customWidth="1"/>
    <col min="778" max="778" width="15.25" style="1" customWidth="1"/>
    <col min="779" max="779" width="21.75" style="1" customWidth="1"/>
    <col min="780" max="780" width="9" style="1" customWidth="1"/>
    <col min="781" max="781" width="22.625" style="1" customWidth="1"/>
    <col min="782" max="789" width="9" style="1" customWidth="1"/>
    <col min="790" max="790" width="15.25" style="1" customWidth="1"/>
    <col min="791" max="791" width="21.75" style="1" customWidth="1"/>
    <col min="792" max="1024" width="9" style="1" customWidth="1"/>
    <col min="1025" max="1025" width="22.625" style="1" customWidth="1"/>
    <col min="1026" max="1033" width="9" style="1" customWidth="1"/>
    <col min="1034" max="1034" width="15.25" style="1" customWidth="1"/>
    <col min="1035" max="1035" width="21.75" style="1" customWidth="1"/>
    <col min="1036" max="1036" width="9" style="1" customWidth="1"/>
    <col min="1037" max="1037" width="22.625" style="1" customWidth="1"/>
    <col min="1038" max="1045" width="9" style="1" customWidth="1"/>
    <col min="1046" max="1046" width="15.25" style="1" customWidth="1"/>
    <col min="1047" max="1047" width="21.75" style="1" customWidth="1"/>
    <col min="1048" max="1280" width="9" style="1" customWidth="1"/>
    <col min="1281" max="1281" width="22.625" style="1" customWidth="1"/>
    <col min="1282" max="1289" width="9" style="1" customWidth="1"/>
    <col min="1290" max="1290" width="15.25" style="1" customWidth="1"/>
    <col min="1291" max="1291" width="21.75" style="1" customWidth="1"/>
    <col min="1292" max="1292" width="9" style="1" customWidth="1"/>
    <col min="1293" max="1293" width="22.625" style="1" customWidth="1"/>
    <col min="1294" max="1301" width="9" style="1" customWidth="1"/>
    <col min="1302" max="1302" width="15.25" style="1" customWidth="1"/>
    <col min="1303" max="1303" width="21.75" style="1" customWidth="1"/>
    <col min="1304" max="1536" width="9" style="1" customWidth="1"/>
    <col min="1537" max="1537" width="22.625" style="1" customWidth="1"/>
    <col min="1538" max="1545" width="9" style="1" customWidth="1"/>
    <col min="1546" max="1546" width="15.25" style="1" customWidth="1"/>
    <col min="1547" max="1547" width="21.75" style="1" customWidth="1"/>
    <col min="1548" max="1548" width="9" style="1" customWidth="1"/>
    <col min="1549" max="1549" width="22.625" style="1" customWidth="1"/>
    <col min="1550" max="1557" width="9" style="1" customWidth="1"/>
    <col min="1558" max="1558" width="15.25" style="1" customWidth="1"/>
    <col min="1559" max="1559" width="21.75" style="1" customWidth="1"/>
    <col min="1560" max="1792" width="9" style="1" customWidth="1"/>
    <col min="1793" max="1793" width="22.625" style="1" customWidth="1"/>
    <col min="1794" max="1801" width="9" style="1" customWidth="1"/>
    <col min="1802" max="1802" width="15.25" style="1" customWidth="1"/>
    <col min="1803" max="1803" width="21.75" style="1" customWidth="1"/>
    <col min="1804" max="1804" width="9" style="1" customWidth="1"/>
    <col min="1805" max="1805" width="22.625" style="1" customWidth="1"/>
    <col min="1806" max="1813" width="9" style="1" customWidth="1"/>
    <col min="1814" max="1814" width="15.25" style="1" customWidth="1"/>
    <col min="1815" max="1815" width="21.75" style="1" customWidth="1"/>
    <col min="1816" max="2048" width="9" style="1" customWidth="1"/>
    <col min="2049" max="2049" width="22.625" style="1" customWidth="1"/>
    <col min="2050" max="2057" width="9" style="1" customWidth="1"/>
    <col min="2058" max="2058" width="15.25" style="1" customWidth="1"/>
    <col min="2059" max="2059" width="21.75" style="1" customWidth="1"/>
    <col min="2060" max="2060" width="9" style="1" customWidth="1"/>
    <col min="2061" max="2061" width="22.625" style="1" customWidth="1"/>
    <col min="2062" max="2069" width="9" style="1" customWidth="1"/>
    <col min="2070" max="2070" width="15.25" style="1" customWidth="1"/>
    <col min="2071" max="2071" width="21.75" style="1" customWidth="1"/>
    <col min="2072" max="2304" width="9" style="1" customWidth="1"/>
    <col min="2305" max="2305" width="22.625" style="1" customWidth="1"/>
    <col min="2306" max="2313" width="9" style="1" customWidth="1"/>
    <col min="2314" max="2314" width="15.25" style="1" customWidth="1"/>
    <col min="2315" max="2315" width="21.75" style="1" customWidth="1"/>
    <col min="2316" max="2316" width="9" style="1" customWidth="1"/>
    <col min="2317" max="2317" width="22.625" style="1" customWidth="1"/>
    <col min="2318" max="2325" width="9" style="1" customWidth="1"/>
    <col min="2326" max="2326" width="15.25" style="1" customWidth="1"/>
    <col min="2327" max="2327" width="21.75" style="1" customWidth="1"/>
    <col min="2328" max="2560" width="9" style="1" customWidth="1"/>
    <col min="2561" max="2561" width="22.625" style="1" customWidth="1"/>
    <col min="2562" max="2569" width="9" style="1" customWidth="1"/>
    <col min="2570" max="2570" width="15.25" style="1" customWidth="1"/>
    <col min="2571" max="2571" width="21.75" style="1" customWidth="1"/>
    <col min="2572" max="2572" width="9" style="1" customWidth="1"/>
    <col min="2573" max="2573" width="22.625" style="1" customWidth="1"/>
    <col min="2574" max="2581" width="9" style="1" customWidth="1"/>
    <col min="2582" max="2582" width="15.25" style="1" customWidth="1"/>
    <col min="2583" max="2583" width="21.75" style="1" customWidth="1"/>
    <col min="2584" max="2816" width="9" style="1" customWidth="1"/>
    <col min="2817" max="2817" width="22.625" style="1" customWidth="1"/>
    <col min="2818" max="2825" width="9" style="1" customWidth="1"/>
    <col min="2826" max="2826" width="15.25" style="1" customWidth="1"/>
    <col min="2827" max="2827" width="21.75" style="1" customWidth="1"/>
    <col min="2828" max="2828" width="9" style="1" customWidth="1"/>
    <col min="2829" max="2829" width="22.625" style="1" customWidth="1"/>
    <col min="2830" max="2837" width="9" style="1" customWidth="1"/>
    <col min="2838" max="2838" width="15.25" style="1" customWidth="1"/>
    <col min="2839" max="2839" width="21.75" style="1" customWidth="1"/>
    <col min="2840" max="3072" width="9" style="1" customWidth="1"/>
    <col min="3073" max="3073" width="22.625" style="1" customWidth="1"/>
    <col min="3074" max="3081" width="9" style="1" customWidth="1"/>
    <col min="3082" max="3082" width="15.25" style="1" customWidth="1"/>
    <col min="3083" max="3083" width="21.75" style="1" customWidth="1"/>
    <col min="3084" max="3084" width="9" style="1" customWidth="1"/>
    <col min="3085" max="3085" width="22.625" style="1" customWidth="1"/>
    <col min="3086" max="3093" width="9" style="1" customWidth="1"/>
    <col min="3094" max="3094" width="15.25" style="1" customWidth="1"/>
    <col min="3095" max="3095" width="21.75" style="1" customWidth="1"/>
    <col min="3096" max="3328" width="9" style="1" customWidth="1"/>
    <col min="3329" max="3329" width="22.625" style="1" customWidth="1"/>
    <col min="3330" max="3337" width="9" style="1" customWidth="1"/>
    <col min="3338" max="3338" width="15.25" style="1" customWidth="1"/>
    <col min="3339" max="3339" width="21.75" style="1" customWidth="1"/>
    <col min="3340" max="3340" width="9" style="1" customWidth="1"/>
    <col min="3341" max="3341" width="22.625" style="1" customWidth="1"/>
    <col min="3342" max="3349" width="9" style="1" customWidth="1"/>
    <col min="3350" max="3350" width="15.25" style="1" customWidth="1"/>
    <col min="3351" max="3351" width="21.75" style="1" customWidth="1"/>
    <col min="3352" max="3584" width="9" style="1" customWidth="1"/>
    <col min="3585" max="3585" width="22.625" style="1" customWidth="1"/>
    <col min="3586" max="3593" width="9" style="1" customWidth="1"/>
    <col min="3594" max="3594" width="15.25" style="1" customWidth="1"/>
    <col min="3595" max="3595" width="21.75" style="1" customWidth="1"/>
    <col min="3596" max="3596" width="9" style="1" customWidth="1"/>
    <col min="3597" max="3597" width="22.625" style="1" customWidth="1"/>
    <col min="3598" max="3605" width="9" style="1" customWidth="1"/>
    <col min="3606" max="3606" width="15.25" style="1" customWidth="1"/>
    <col min="3607" max="3607" width="21.75" style="1" customWidth="1"/>
    <col min="3608" max="3840" width="9" style="1" customWidth="1"/>
    <col min="3841" max="3841" width="22.625" style="1" customWidth="1"/>
    <col min="3842" max="3849" width="9" style="1" customWidth="1"/>
    <col min="3850" max="3850" width="15.25" style="1" customWidth="1"/>
    <col min="3851" max="3851" width="21.75" style="1" customWidth="1"/>
    <col min="3852" max="3852" width="9" style="1" customWidth="1"/>
    <col min="3853" max="3853" width="22.625" style="1" customWidth="1"/>
    <col min="3854" max="3861" width="9" style="1" customWidth="1"/>
    <col min="3862" max="3862" width="15.25" style="1" customWidth="1"/>
    <col min="3863" max="3863" width="21.75" style="1" customWidth="1"/>
    <col min="3864" max="4096" width="9" style="1" customWidth="1"/>
    <col min="4097" max="4097" width="22.625" style="1" customWidth="1"/>
    <col min="4098" max="4105" width="9" style="1" customWidth="1"/>
    <col min="4106" max="4106" width="15.25" style="1" customWidth="1"/>
    <col min="4107" max="4107" width="21.75" style="1" customWidth="1"/>
    <col min="4108" max="4108" width="9" style="1" customWidth="1"/>
    <col min="4109" max="4109" width="22.625" style="1" customWidth="1"/>
    <col min="4110" max="4117" width="9" style="1" customWidth="1"/>
    <col min="4118" max="4118" width="15.25" style="1" customWidth="1"/>
    <col min="4119" max="4119" width="21.75" style="1" customWidth="1"/>
    <col min="4120" max="4352" width="9" style="1" customWidth="1"/>
    <col min="4353" max="4353" width="22.625" style="1" customWidth="1"/>
    <col min="4354" max="4361" width="9" style="1" customWidth="1"/>
    <col min="4362" max="4362" width="15.25" style="1" customWidth="1"/>
    <col min="4363" max="4363" width="21.75" style="1" customWidth="1"/>
    <col min="4364" max="4364" width="9" style="1" customWidth="1"/>
    <col min="4365" max="4365" width="22.625" style="1" customWidth="1"/>
    <col min="4366" max="4373" width="9" style="1" customWidth="1"/>
    <col min="4374" max="4374" width="15.25" style="1" customWidth="1"/>
    <col min="4375" max="4375" width="21.75" style="1" customWidth="1"/>
    <col min="4376" max="4608" width="9" style="1" customWidth="1"/>
    <col min="4609" max="4609" width="22.625" style="1" customWidth="1"/>
    <col min="4610" max="4617" width="9" style="1" customWidth="1"/>
    <col min="4618" max="4618" width="15.25" style="1" customWidth="1"/>
    <col min="4619" max="4619" width="21.75" style="1" customWidth="1"/>
    <col min="4620" max="4620" width="9" style="1" customWidth="1"/>
    <col min="4621" max="4621" width="22.625" style="1" customWidth="1"/>
    <col min="4622" max="4629" width="9" style="1" customWidth="1"/>
    <col min="4630" max="4630" width="15.25" style="1" customWidth="1"/>
    <col min="4631" max="4631" width="21.75" style="1" customWidth="1"/>
    <col min="4632" max="4864" width="9" style="1" customWidth="1"/>
    <col min="4865" max="4865" width="22.625" style="1" customWidth="1"/>
    <col min="4866" max="4873" width="9" style="1" customWidth="1"/>
    <col min="4874" max="4874" width="15.25" style="1" customWidth="1"/>
    <col min="4875" max="4875" width="21.75" style="1" customWidth="1"/>
    <col min="4876" max="4876" width="9" style="1" customWidth="1"/>
    <col min="4877" max="4877" width="22.625" style="1" customWidth="1"/>
    <col min="4878" max="4885" width="9" style="1" customWidth="1"/>
    <col min="4886" max="4886" width="15.25" style="1" customWidth="1"/>
    <col min="4887" max="4887" width="21.75" style="1" customWidth="1"/>
    <col min="4888" max="5120" width="9" style="1" customWidth="1"/>
    <col min="5121" max="5121" width="22.625" style="1" customWidth="1"/>
    <col min="5122" max="5129" width="9" style="1" customWidth="1"/>
    <col min="5130" max="5130" width="15.25" style="1" customWidth="1"/>
    <col min="5131" max="5131" width="21.75" style="1" customWidth="1"/>
    <col min="5132" max="5132" width="9" style="1" customWidth="1"/>
    <col min="5133" max="5133" width="22.625" style="1" customWidth="1"/>
    <col min="5134" max="5141" width="9" style="1" customWidth="1"/>
    <col min="5142" max="5142" width="15.25" style="1" customWidth="1"/>
    <col min="5143" max="5143" width="21.75" style="1" customWidth="1"/>
    <col min="5144" max="5376" width="9" style="1" customWidth="1"/>
    <col min="5377" max="5377" width="22.625" style="1" customWidth="1"/>
    <col min="5378" max="5385" width="9" style="1" customWidth="1"/>
    <col min="5386" max="5386" width="15.25" style="1" customWidth="1"/>
    <col min="5387" max="5387" width="21.75" style="1" customWidth="1"/>
    <col min="5388" max="5388" width="9" style="1" customWidth="1"/>
    <col min="5389" max="5389" width="22.625" style="1" customWidth="1"/>
    <col min="5390" max="5397" width="9" style="1" customWidth="1"/>
    <col min="5398" max="5398" width="15.25" style="1" customWidth="1"/>
    <col min="5399" max="5399" width="21.75" style="1" customWidth="1"/>
    <col min="5400" max="5632" width="9" style="1" customWidth="1"/>
    <col min="5633" max="5633" width="22.625" style="1" customWidth="1"/>
    <col min="5634" max="5641" width="9" style="1" customWidth="1"/>
    <col min="5642" max="5642" width="15.25" style="1" customWidth="1"/>
    <col min="5643" max="5643" width="21.75" style="1" customWidth="1"/>
    <col min="5644" max="5644" width="9" style="1" customWidth="1"/>
    <col min="5645" max="5645" width="22.625" style="1" customWidth="1"/>
    <col min="5646" max="5653" width="9" style="1" customWidth="1"/>
    <col min="5654" max="5654" width="15.25" style="1" customWidth="1"/>
    <col min="5655" max="5655" width="21.75" style="1" customWidth="1"/>
    <col min="5656" max="5888" width="9" style="1" customWidth="1"/>
    <col min="5889" max="5889" width="22.625" style="1" customWidth="1"/>
    <col min="5890" max="5897" width="9" style="1" customWidth="1"/>
    <col min="5898" max="5898" width="15.25" style="1" customWidth="1"/>
    <col min="5899" max="5899" width="21.75" style="1" customWidth="1"/>
    <col min="5900" max="5900" width="9" style="1" customWidth="1"/>
    <col min="5901" max="5901" width="22.625" style="1" customWidth="1"/>
    <col min="5902" max="5909" width="9" style="1" customWidth="1"/>
    <col min="5910" max="5910" width="15.25" style="1" customWidth="1"/>
    <col min="5911" max="5911" width="21.75" style="1" customWidth="1"/>
    <col min="5912" max="6144" width="9" style="1" customWidth="1"/>
    <col min="6145" max="6145" width="22.625" style="1" customWidth="1"/>
    <col min="6146" max="6153" width="9" style="1" customWidth="1"/>
    <col min="6154" max="6154" width="15.25" style="1" customWidth="1"/>
    <col min="6155" max="6155" width="21.75" style="1" customWidth="1"/>
    <col min="6156" max="6156" width="9" style="1" customWidth="1"/>
    <col min="6157" max="6157" width="22.625" style="1" customWidth="1"/>
    <col min="6158" max="6165" width="9" style="1" customWidth="1"/>
    <col min="6166" max="6166" width="15.25" style="1" customWidth="1"/>
    <col min="6167" max="6167" width="21.75" style="1" customWidth="1"/>
    <col min="6168" max="6400" width="9" style="1" customWidth="1"/>
    <col min="6401" max="6401" width="22.625" style="1" customWidth="1"/>
    <col min="6402" max="6409" width="9" style="1" customWidth="1"/>
    <col min="6410" max="6410" width="15.25" style="1" customWidth="1"/>
    <col min="6411" max="6411" width="21.75" style="1" customWidth="1"/>
    <col min="6412" max="6412" width="9" style="1" customWidth="1"/>
    <col min="6413" max="6413" width="22.625" style="1" customWidth="1"/>
    <col min="6414" max="6421" width="9" style="1" customWidth="1"/>
    <col min="6422" max="6422" width="15.25" style="1" customWidth="1"/>
    <col min="6423" max="6423" width="21.75" style="1" customWidth="1"/>
    <col min="6424" max="6656" width="9" style="1" customWidth="1"/>
    <col min="6657" max="6657" width="22.625" style="1" customWidth="1"/>
    <col min="6658" max="6665" width="9" style="1" customWidth="1"/>
    <col min="6666" max="6666" width="15.25" style="1" customWidth="1"/>
    <col min="6667" max="6667" width="21.75" style="1" customWidth="1"/>
    <col min="6668" max="6668" width="9" style="1" customWidth="1"/>
    <col min="6669" max="6669" width="22.625" style="1" customWidth="1"/>
    <col min="6670" max="6677" width="9" style="1" customWidth="1"/>
    <col min="6678" max="6678" width="15.25" style="1" customWidth="1"/>
    <col min="6679" max="6679" width="21.75" style="1" customWidth="1"/>
    <col min="6680" max="6912" width="9" style="1" customWidth="1"/>
    <col min="6913" max="6913" width="22.625" style="1" customWidth="1"/>
    <col min="6914" max="6921" width="9" style="1" customWidth="1"/>
    <col min="6922" max="6922" width="15.25" style="1" customWidth="1"/>
    <col min="6923" max="6923" width="21.75" style="1" customWidth="1"/>
    <col min="6924" max="6924" width="9" style="1" customWidth="1"/>
    <col min="6925" max="6925" width="22.625" style="1" customWidth="1"/>
    <col min="6926" max="6933" width="9" style="1" customWidth="1"/>
    <col min="6934" max="6934" width="15.25" style="1" customWidth="1"/>
    <col min="6935" max="6935" width="21.75" style="1" customWidth="1"/>
    <col min="6936" max="7168" width="9" style="1" customWidth="1"/>
    <col min="7169" max="7169" width="22.625" style="1" customWidth="1"/>
    <col min="7170" max="7177" width="9" style="1" customWidth="1"/>
    <col min="7178" max="7178" width="15.25" style="1" customWidth="1"/>
    <col min="7179" max="7179" width="21.75" style="1" customWidth="1"/>
    <col min="7180" max="7180" width="9" style="1" customWidth="1"/>
    <col min="7181" max="7181" width="22.625" style="1" customWidth="1"/>
    <col min="7182" max="7189" width="9" style="1" customWidth="1"/>
    <col min="7190" max="7190" width="15.25" style="1" customWidth="1"/>
    <col min="7191" max="7191" width="21.75" style="1" customWidth="1"/>
    <col min="7192" max="7424" width="9" style="1" customWidth="1"/>
    <col min="7425" max="7425" width="22.625" style="1" customWidth="1"/>
    <col min="7426" max="7433" width="9" style="1" customWidth="1"/>
    <col min="7434" max="7434" width="15.25" style="1" customWidth="1"/>
    <col min="7435" max="7435" width="21.75" style="1" customWidth="1"/>
    <col min="7436" max="7436" width="9" style="1" customWidth="1"/>
    <col min="7437" max="7437" width="22.625" style="1" customWidth="1"/>
    <col min="7438" max="7445" width="9" style="1" customWidth="1"/>
    <col min="7446" max="7446" width="15.25" style="1" customWidth="1"/>
    <col min="7447" max="7447" width="21.75" style="1" customWidth="1"/>
    <col min="7448" max="7680" width="9" style="1" customWidth="1"/>
    <col min="7681" max="7681" width="22.625" style="1" customWidth="1"/>
    <col min="7682" max="7689" width="9" style="1" customWidth="1"/>
    <col min="7690" max="7690" width="15.25" style="1" customWidth="1"/>
    <col min="7691" max="7691" width="21.75" style="1" customWidth="1"/>
    <col min="7692" max="7692" width="9" style="1" customWidth="1"/>
    <col min="7693" max="7693" width="22.625" style="1" customWidth="1"/>
    <col min="7694" max="7701" width="9" style="1" customWidth="1"/>
    <col min="7702" max="7702" width="15.25" style="1" customWidth="1"/>
    <col min="7703" max="7703" width="21.75" style="1" customWidth="1"/>
    <col min="7704" max="7936" width="9" style="1" customWidth="1"/>
    <col min="7937" max="7937" width="22.625" style="1" customWidth="1"/>
    <col min="7938" max="7945" width="9" style="1" customWidth="1"/>
    <col min="7946" max="7946" width="15.25" style="1" customWidth="1"/>
    <col min="7947" max="7947" width="21.75" style="1" customWidth="1"/>
    <col min="7948" max="7948" width="9" style="1" customWidth="1"/>
    <col min="7949" max="7949" width="22.625" style="1" customWidth="1"/>
    <col min="7950" max="7957" width="9" style="1" customWidth="1"/>
    <col min="7958" max="7958" width="15.25" style="1" customWidth="1"/>
    <col min="7959" max="7959" width="21.75" style="1" customWidth="1"/>
    <col min="7960" max="8192" width="9" style="1" customWidth="1"/>
    <col min="8193" max="8193" width="22.625" style="1" customWidth="1"/>
    <col min="8194" max="8201" width="9" style="1" customWidth="1"/>
    <col min="8202" max="8202" width="15.25" style="1" customWidth="1"/>
    <col min="8203" max="8203" width="21.75" style="1" customWidth="1"/>
    <col min="8204" max="8204" width="9" style="1" customWidth="1"/>
    <col min="8205" max="8205" width="22.625" style="1" customWidth="1"/>
    <col min="8206" max="8213" width="9" style="1" customWidth="1"/>
    <col min="8214" max="8214" width="15.25" style="1" customWidth="1"/>
    <col min="8215" max="8215" width="21.75" style="1" customWidth="1"/>
    <col min="8216" max="8448" width="9" style="1" customWidth="1"/>
    <col min="8449" max="8449" width="22.625" style="1" customWidth="1"/>
    <col min="8450" max="8457" width="9" style="1" customWidth="1"/>
    <col min="8458" max="8458" width="15.25" style="1" customWidth="1"/>
    <col min="8459" max="8459" width="21.75" style="1" customWidth="1"/>
    <col min="8460" max="8460" width="9" style="1" customWidth="1"/>
    <col min="8461" max="8461" width="22.625" style="1" customWidth="1"/>
    <col min="8462" max="8469" width="9" style="1" customWidth="1"/>
    <col min="8470" max="8470" width="15.25" style="1" customWidth="1"/>
    <col min="8471" max="8471" width="21.75" style="1" customWidth="1"/>
    <col min="8472" max="8704" width="9" style="1" customWidth="1"/>
    <col min="8705" max="8705" width="22.625" style="1" customWidth="1"/>
    <col min="8706" max="8713" width="9" style="1" customWidth="1"/>
    <col min="8714" max="8714" width="15.25" style="1" customWidth="1"/>
    <col min="8715" max="8715" width="21.75" style="1" customWidth="1"/>
    <col min="8716" max="8716" width="9" style="1" customWidth="1"/>
    <col min="8717" max="8717" width="22.625" style="1" customWidth="1"/>
    <col min="8718" max="8725" width="9" style="1" customWidth="1"/>
    <col min="8726" max="8726" width="15.25" style="1" customWidth="1"/>
    <col min="8727" max="8727" width="21.75" style="1" customWidth="1"/>
    <col min="8728" max="8960" width="9" style="1" customWidth="1"/>
    <col min="8961" max="8961" width="22.625" style="1" customWidth="1"/>
    <col min="8962" max="8969" width="9" style="1" customWidth="1"/>
    <col min="8970" max="8970" width="15.25" style="1" customWidth="1"/>
    <col min="8971" max="8971" width="21.75" style="1" customWidth="1"/>
    <col min="8972" max="8972" width="9" style="1" customWidth="1"/>
    <col min="8973" max="8973" width="22.625" style="1" customWidth="1"/>
    <col min="8974" max="8981" width="9" style="1" customWidth="1"/>
    <col min="8982" max="8982" width="15.25" style="1" customWidth="1"/>
    <col min="8983" max="8983" width="21.75" style="1" customWidth="1"/>
    <col min="8984" max="9216" width="9" style="1" customWidth="1"/>
    <col min="9217" max="9217" width="22.625" style="1" customWidth="1"/>
    <col min="9218" max="9225" width="9" style="1" customWidth="1"/>
    <col min="9226" max="9226" width="15.25" style="1" customWidth="1"/>
    <col min="9227" max="9227" width="21.75" style="1" customWidth="1"/>
    <col min="9228" max="9228" width="9" style="1" customWidth="1"/>
    <col min="9229" max="9229" width="22.625" style="1" customWidth="1"/>
    <col min="9230" max="9237" width="9" style="1" customWidth="1"/>
    <col min="9238" max="9238" width="15.25" style="1" customWidth="1"/>
    <col min="9239" max="9239" width="21.75" style="1" customWidth="1"/>
    <col min="9240" max="9472" width="9" style="1" customWidth="1"/>
    <col min="9473" max="9473" width="22.625" style="1" customWidth="1"/>
    <col min="9474" max="9481" width="9" style="1" customWidth="1"/>
    <col min="9482" max="9482" width="15.25" style="1" customWidth="1"/>
    <col min="9483" max="9483" width="21.75" style="1" customWidth="1"/>
    <col min="9484" max="9484" width="9" style="1" customWidth="1"/>
    <col min="9485" max="9485" width="22.625" style="1" customWidth="1"/>
    <col min="9486" max="9493" width="9" style="1" customWidth="1"/>
    <col min="9494" max="9494" width="15.25" style="1" customWidth="1"/>
    <col min="9495" max="9495" width="21.75" style="1" customWidth="1"/>
    <col min="9496" max="9728" width="9" style="1" customWidth="1"/>
    <col min="9729" max="9729" width="22.625" style="1" customWidth="1"/>
    <col min="9730" max="9737" width="9" style="1" customWidth="1"/>
    <col min="9738" max="9738" width="15.25" style="1" customWidth="1"/>
    <col min="9739" max="9739" width="21.75" style="1" customWidth="1"/>
    <col min="9740" max="9740" width="9" style="1" customWidth="1"/>
    <col min="9741" max="9741" width="22.625" style="1" customWidth="1"/>
    <col min="9742" max="9749" width="9" style="1" customWidth="1"/>
    <col min="9750" max="9750" width="15.25" style="1" customWidth="1"/>
    <col min="9751" max="9751" width="21.75" style="1" customWidth="1"/>
    <col min="9752" max="9984" width="9" style="1" customWidth="1"/>
    <col min="9985" max="9985" width="22.625" style="1" customWidth="1"/>
    <col min="9986" max="9993" width="9" style="1" customWidth="1"/>
    <col min="9994" max="9994" width="15.25" style="1" customWidth="1"/>
    <col min="9995" max="9995" width="21.75" style="1" customWidth="1"/>
    <col min="9996" max="9996" width="9" style="1" customWidth="1"/>
    <col min="9997" max="9997" width="22.625" style="1" customWidth="1"/>
    <col min="9998" max="10005" width="9" style="1" customWidth="1"/>
    <col min="10006" max="10006" width="15.25" style="1" customWidth="1"/>
    <col min="10007" max="10007" width="21.75" style="1" customWidth="1"/>
    <col min="10008" max="10240" width="9" style="1" customWidth="1"/>
    <col min="10241" max="10241" width="22.625" style="1" customWidth="1"/>
    <col min="10242" max="10249" width="9" style="1" customWidth="1"/>
    <col min="10250" max="10250" width="15.25" style="1" customWidth="1"/>
    <col min="10251" max="10251" width="21.75" style="1" customWidth="1"/>
    <col min="10252" max="10252" width="9" style="1" customWidth="1"/>
    <col min="10253" max="10253" width="22.625" style="1" customWidth="1"/>
    <col min="10254" max="10261" width="9" style="1" customWidth="1"/>
    <col min="10262" max="10262" width="15.25" style="1" customWidth="1"/>
    <col min="10263" max="10263" width="21.75" style="1" customWidth="1"/>
    <col min="10264" max="10496" width="9" style="1" customWidth="1"/>
    <col min="10497" max="10497" width="22.625" style="1" customWidth="1"/>
    <col min="10498" max="10505" width="9" style="1" customWidth="1"/>
    <col min="10506" max="10506" width="15.25" style="1" customWidth="1"/>
    <col min="10507" max="10507" width="21.75" style="1" customWidth="1"/>
    <col min="10508" max="10508" width="9" style="1" customWidth="1"/>
    <col min="10509" max="10509" width="22.625" style="1" customWidth="1"/>
    <col min="10510" max="10517" width="9" style="1" customWidth="1"/>
    <col min="10518" max="10518" width="15.25" style="1" customWidth="1"/>
    <col min="10519" max="10519" width="21.75" style="1" customWidth="1"/>
    <col min="10520" max="10752" width="9" style="1" customWidth="1"/>
    <col min="10753" max="10753" width="22.625" style="1" customWidth="1"/>
    <col min="10754" max="10761" width="9" style="1" customWidth="1"/>
    <col min="10762" max="10762" width="15.25" style="1" customWidth="1"/>
    <col min="10763" max="10763" width="21.75" style="1" customWidth="1"/>
    <col min="10764" max="10764" width="9" style="1" customWidth="1"/>
    <col min="10765" max="10765" width="22.625" style="1" customWidth="1"/>
    <col min="10766" max="10773" width="9" style="1" customWidth="1"/>
    <col min="10774" max="10774" width="15.25" style="1" customWidth="1"/>
    <col min="10775" max="10775" width="21.75" style="1" customWidth="1"/>
    <col min="10776" max="11008" width="9" style="1" customWidth="1"/>
    <col min="11009" max="11009" width="22.625" style="1" customWidth="1"/>
    <col min="11010" max="11017" width="9" style="1" customWidth="1"/>
    <col min="11018" max="11018" width="15.25" style="1" customWidth="1"/>
    <col min="11019" max="11019" width="21.75" style="1" customWidth="1"/>
    <col min="11020" max="11020" width="9" style="1" customWidth="1"/>
    <col min="11021" max="11021" width="22.625" style="1" customWidth="1"/>
    <col min="11022" max="11029" width="9" style="1" customWidth="1"/>
    <col min="11030" max="11030" width="15.25" style="1" customWidth="1"/>
    <col min="11031" max="11031" width="21.75" style="1" customWidth="1"/>
    <col min="11032" max="11264" width="9" style="1" customWidth="1"/>
    <col min="11265" max="11265" width="22.625" style="1" customWidth="1"/>
    <col min="11266" max="11273" width="9" style="1" customWidth="1"/>
    <col min="11274" max="11274" width="15.25" style="1" customWidth="1"/>
    <col min="11275" max="11275" width="21.75" style="1" customWidth="1"/>
    <col min="11276" max="11276" width="9" style="1" customWidth="1"/>
    <col min="11277" max="11277" width="22.625" style="1" customWidth="1"/>
    <col min="11278" max="11285" width="9" style="1" customWidth="1"/>
    <col min="11286" max="11286" width="15.25" style="1" customWidth="1"/>
    <col min="11287" max="11287" width="21.75" style="1" customWidth="1"/>
    <col min="11288" max="11520" width="9" style="1" customWidth="1"/>
    <col min="11521" max="11521" width="22.625" style="1" customWidth="1"/>
    <col min="11522" max="11529" width="9" style="1" customWidth="1"/>
    <col min="11530" max="11530" width="15.25" style="1" customWidth="1"/>
    <col min="11531" max="11531" width="21.75" style="1" customWidth="1"/>
    <col min="11532" max="11532" width="9" style="1" customWidth="1"/>
    <col min="11533" max="11533" width="22.625" style="1" customWidth="1"/>
    <col min="11534" max="11541" width="9" style="1" customWidth="1"/>
    <col min="11542" max="11542" width="15.25" style="1" customWidth="1"/>
    <col min="11543" max="11543" width="21.75" style="1" customWidth="1"/>
    <col min="11544" max="11776" width="9" style="1" customWidth="1"/>
    <col min="11777" max="11777" width="22.625" style="1" customWidth="1"/>
    <col min="11778" max="11785" width="9" style="1" customWidth="1"/>
    <col min="11786" max="11786" width="15.25" style="1" customWidth="1"/>
    <col min="11787" max="11787" width="21.75" style="1" customWidth="1"/>
    <col min="11788" max="11788" width="9" style="1" customWidth="1"/>
    <col min="11789" max="11789" width="22.625" style="1" customWidth="1"/>
    <col min="11790" max="11797" width="9" style="1" customWidth="1"/>
    <col min="11798" max="11798" width="15.25" style="1" customWidth="1"/>
    <col min="11799" max="11799" width="21.75" style="1" customWidth="1"/>
    <col min="11800" max="12032" width="9" style="1" customWidth="1"/>
    <col min="12033" max="12033" width="22.625" style="1" customWidth="1"/>
    <col min="12034" max="12041" width="9" style="1" customWidth="1"/>
    <col min="12042" max="12042" width="15.25" style="1" customWidth="1"/>
    <col min="12043" max="12043" width="21.75" style="1" customWidth="1"/>
    <col min="12044" max="12044" width="9" style="1" customWidth="1"/>
    <col min="12045" max="12045" width="22.625" style="1" customWidth="1"/>
    <col min="12046" max="12053" width="9" style="1" customWidth="1"/>
    <col min="12054" max="12054" width="15.25" style="1" customWidth="1"/>
    <col min="12055" max="12055" width="21.75" style="1" customWidth="1"/>
    <col min="12056" max="12288" width="9" style="1" customWidth="1"/>
    <col min="12289" max="12289" width="22.625" style="1" customWidth="1"/>
    <col min="12290" max="12297" width="9" style="1" customWidth="1"/>
    <col min="12298" max="12298" width="15.25" style="1" customWidth="1"/>
    <col min="12299" max="12299" width="21.75" style="1" customWidth="1"/>
    <col min="12300" max="12300" width="9" style="1" customWidth="1"/>
    <col min="12301" max="12301" width="22.625" style="1" customWidth="1"/>
    <col min="12302" max="12309" width="9" style="1" customWidth="1"/>
    <col min="12310" max="12310" width="15.25" style="1" customWidth="1"/>
    <col min="12311" max="12311" width="21.75" style="1" customWidth="1"/>
    <col min="12312" max="12544" width="9" style="1" customWidth="1"/>
    <col min="12545" max="12545" width="22.625" style="1" customWidth="1"/>
    <col min="12546" max="12553" width="9" style="1" customWidth="1"/>
    <col min="12554" max="12554" width="15.25" style="1" customWidth="1"/>
    <col min="12555" max="12555" width="21.75" style="1" customWidth="1"/>
    <col min="12556" max="12556" width="9" style="1" customWidth="1"/>
    <col min="12557" max="12557" width="22.625" style="1" customWidth="1"/>
    <col min="12558" max="12565" width="9" style="1" customWidth="1"/>
    <col min="12566" max="12566" width="15.25" style="1" customWidth="1"/>
    <col min="12567" max="12567" width="21.75" style="1" customWidth="1"/>
    <col min="12568" max="12800" width="9" style="1" customWidth="1"/>
    <col min="12801" max="12801" width="22.625" style="1" customWidth="1"/>
    <col min="12802" max="12809" width="9" style="1" customWidth="1"/>
    <col min="12810" max="12810" width="15.25" style="1" customWidth="1"/>
    <col min="12811" max="12811" width="21.75" style="1" customWidth="1"/>
    <col min="12812" max="12812" width="9" style="1" customWidth="1"/>
    <col min="12813" max="12813" width="22.625" style="1" customWidth="1"/>
    <col min="12814" max="12821" width="9" style="1" customWidth="1"/>
    <col min="12822" max="12822" width="15.25" style="1" customWidth="1"/>
    <col min="12823" max="12823" width="21.75" style="1" customWidth="1"/>
    <col min="12824" max="13056" width="9" style="1" customWidth="1"/>
    <col min="13057" max="13057" width="22.625" style="1" customWidth="1"/>
    <col min="13058" max="13065" width="9" style="1" customWidth="1"/>
    <col min="13066" max="13066" width="15.25" style="1" customWidth="1"/>
    <col min="13067" max="13067" width="21.75" style="1" customWidth="1"/>
    <col min="13068" max="13068" width="9" style="1" customWidth="1"/>
    <col min="13069" max="13069" width="22.625" style="1" customWidth="1"/>
    <col min="13070" max="13077" width="9" style="1" customWidth="1"/>
    <col min="13078" max="13078" width="15.25" style="1" customWidth="1"/>
    <col min="13079" max="13079" width="21.75" style="1" customWidth="1"/>
    <col min="13080" max="13312" width="9" style="1" customWidth="1"/>
    <col min="13313" max="13313" width="22.625" style="1" customWidth="1"/>
    <col min="13314" max="13321" width="9" style="1" customWidth="1"/>
    <col min="13322" max="13322" width="15.25" style="1" customWidth="1"/>
    <col min="13323" max="13323" width="21.75" style="1" customWidth="1"/>
    <col min="13324" max="13324" width="9" style="1" customWidth="1"/>
    <col min="13325" max="13325" width="22.625" style="1" customWidth="1"/>
    <col min="13326" max="13333" width="9" style="1" customWidth="1"/>
    <col min="13334" max="13334" width="15.25" style="1" customWidth="1"/>
    <col min="13335" max="13335" width="21.75" style="1" customWidth="1"/>
    <col min="13336" max="13568" width="9" style="1" customWidth="1"/>
    <col min="13569" max="13569" width="22.625" style="1" customWidth="1"/>
    <col min="13570" max="13577" width="9" style="1" customWidth="1"/>
    <col min="13578" max="13578" width="15.25" style="1" customWidth="1"/>
    <col min="13579" max="13579" width="21.75" style="1" customWidth="1"/>
    <col min="13580" max="13580" width="9" style="1" customWidth="1"/>
    <col min="13581" max="13581" width="22.625" style="1" customWidth="1"/>
    <col min="13582" max="13589" width="9" style="1" customWidth="1"/>
    <col min="13590" max="13590" width="15.25" style="1" customWidth="1"/>
    <col min="13591" max="13591" width="21.75" style="1" customWidth="1"/>
    <col min="13592" max="13824" width="9" style="1" customWidth="1"/>
    <col min="13825" max="13825" width="22.625" style="1" customWidth="1"/>
    <col min="13826" max="13833" width="9" style="1" customWidth="1"/>
    <col min="13834" max="13834" width="15.25" style="1" customWidth="1"/>
    <col min="13835" max="13835" width="21.75" style="1" customWidth="1"/>
    <col min="13836" max="13836" width="9" style="1" customWidth="1"/>
    <col min="13837" max="13837" width="22.625" style="1" customWidth="1"/>
    <col min="13838" max="13845" width="9" style="1" customWidth="1"/>
    <col min="13846" max="13846" width="15.25" style="1" customWidth="1"/>
    <col min="13847" max="13847" width="21.75" style="1" customWidth="1"/>
    <col min="13848" max="14080" width="9" style="1" customWidth="1"/>
    <col min="14081" max="14081" width="22.625" style="1" customWidth="1"/>
    <col min="14082" max="14089" width="9" style="1" customWidth="1"/>
    <col min="14090" max="14090" width="15.25" style="1" customWidth="1"/>
    <col min="14091" max="14091" width="21.75" style="1" customWidth="1"/>
    <col min="14092" max="14092" width="9" style="1" customWidth="1"/>
    <col min="14093" max="14093" width="22.625" style="1" customWidth="1"/>
    <col min="14094" max="14101" width="9" style="1" customWidth="1"/>
    <col min="14102" max="14102" width="15.25" style="1" customWidth="1"/>
    <col min="14103" max="14103" width="21.75" style="1" customWidth="1"/>
    <col min="14104" max="14336" width="9" style="1" customWidth="1"/>
    <col min="14337" max="14337" width="22.625" style="1" customWidth="1"/>
    <col min="14338" max="14345" width="9" style="1" customWidth="1"/>
    <col min="14346" max="14346" width="15.25" style="1" customWidth="1"/>
    <col min="14347" max="14347" width="21.75" style="1" customWidth="1"/>
    <col min="14348" max="14348" width="9" style="1" customWidth="1"/>
    <col min="14349" max="14349" width="22.625" style="1" customWidth="1"/>
    <col min="14350" max="14357" width="9" style="1" customWidth="1"/>
    <col min="14358" max="14358" width="15.25" style="1" customWidth="1"/>
    <col min="14359" max="14359" width="21.75" style="1" customWidth="1"/>
    <col min="14360" max="14592" width="9" style="1" customWidth="1"/>
    <col min="14593" max="14593" width="22.625" style="1" customWidth="1"/>
    <col min="14594" max="14601" width="9" style="1" customWidth="1"/>
    <col min="14602" max="14602" width="15.25" style="1" customWidth="1"/>
    <col min="14603" max="14603" width="21.75" style="1" customWidth="1"/>
    <col min="14604" max="14604" width="9" style="1" customWidth="1"/>
    <col min="14605" max="14605" width="22.625" style="1" customWidth="1"/>
    <col min="14606" max="14613" width="9" style="1" customWidth="1"/>
    <col min="14614" max="14614" width="15.25" style="1" customWidth="1"/>
    <col min="14615" max="14615" width="21.75" style="1" customWidth="1"/>
    <col min="14616" max="14848" width="9" style="1" customWidth="1"/>
    <col min="14849" max="14849" width="22.625" style="1" customWidth="1"/>
    <col min="14850" max="14857" width="9" style="1" customWidth="1"/>
    <col min="14858" max="14858" width="15.25" style="1" customWidth="1"/>
    <col min="14859" max="14859" width="21.75" style="1" customWidth="1"/>
    <col min="14860" max="14860" width="9" style="1" customWidth="1"/>
    <col min="14861" max="14861" width="22.625" style="1" customWidth="1"/>
    <col min="14862" max="14869" width="9" style="1" customWidth="1"/>
    <col min="14870" max="14870" width="15.25" style="1" customWidth="1"/>
    <col min="14871" max="14871" width="21.75" style="1" customWidth="1"/>
    <col min="14872" max="15104" width="9" style="1" customWidth="1"/>
    <col min="15105" max="15105" width="22.625" style="1" customWidth="1"/>
    <col min="15106" max="15113" width="9" style="1" customWidth="1"/>
    <col min="15114" max="15114" width="15.25" style="1" customWidth="1"/>
    <col min="15115" max="15115" width="21.75" style="1" customWidth="1"/>
    <col min="15116" max="15116" width="9" style="1" customWidth="1"/>
    <col min="15117" max="15117" width="22.625" style="1" customWidth="1"/>
    <col min="15118" max="15125" width="9" style="1" customWidth="1"/>
    <col min="15126" max="15126" width="15.25" style="1" customWidth="1"/>
    <col min="15127" max="15127" width="21.75" style="1" customWidth="1"/>
    <col min="15128" max="15360" width="9" style="1" customWidth="1"/>
    <col min="15361" max="15361" width="22.625" style="1" customWidth="1"/>
    <col min="15362" max="15369" width="9" style="1" customWidth="1"/>
    <col min="15370" max="15370" width="15.25" style="1" customWidth="1"/>
    <col min="15371" max="15371" width="21.75" style="1" customWidth="1"/>
    <col min="15372" max="15372" width="9" style="1" customWidth="1"/>
    <col min="15373" max="15373" width="22.625" style="1" customWidth="1"/>
    <col min="15374" max="15381" width="9" style="1" customWidth="1"/>
    <col min="15382" max="15382" width="15.25" style="1" customWidth="1"/>
    <col min="15383" max="15383" width="21.75" style="1" customWidth="1"/>
    <col min="15384" max="15616" width="9" style="1" customWidth="1"/>
    <col min="15617" max="15617" width="22.625" style="1" customWidth="1"/>
    <col min="15618" max="15625" width="9" style="1" customWidth="1"/>
    <col min="15626" max="15626" width="15.25" style="1" customWidth="1"/>
    <col min="15627" max="15627" width="21.75" style="1" customWidth="1"/>
    <col min="15628" max="15628" width="9" style="1" customWidth="1"/>
    <col min="15629" max="15629" width="22.625" style="1" customWidth="1"/>
    <col min="15630" max="15637" width="9" style="1" customWidth="1"/>
    <col min="15638" max="15638" width="15.25" style="1" customWidth="1"/>
    <col min="15639" max="15639" width="21.75" style="1" customWidth="1"/>
    <col min="15640" max="15872" width="9" style="1" customWidth="1"/>
    <col min="15873" max="15873" width="22.625" style="1" customWidth="1"/>
    <col min="15874" max="15881" width="9" style="1" customWidth="1"/>
    <col min="15882" max="15882" width="15.25" style="1" customWidth="1"/>
    <col min="15883" max="15883" width="21.75" style="1" customWidth="1"/>
    <col min="15884" max="15884" width="9" style="1" customWidth="1"/>
    <col min="15885" max="15885" width="22.625" style="1" customWidth="1"/>
    <col min="15886" max="15893" width="9" style="1" customWidth="1"/>
    <col min="15894" max="15894" width="15.25" style="1" customWidth="1"/>
    <col min="15895" max="15895" width="21.75" style="1" customWidth="1"/>
    <col min="15896" max="16128" width="9" style="1" customWidth="1"/>
    <col min="16129" max="16129" width="22.625" style="1" customWidth="1"/>
    <col min="16130" max="16137" width="9" style="1" customWidth="1"/>
    <col min="16138" max="16138" width="15.25" style="1" customWidth="1"/>
    <col min="16139" max="16139" width="21.75" style="1" customWidth="1"/>
    <col min="16140" max="16140" width="9" style="1" customWidth="1"/>
    <col min="16141" max="16141" width="22.625" style="1" customWidth="1"/>
    <col min="16142" max="16149" width="9" style="1" customWidth="1"/>
    <col min="16150" max="16150" width="15.25" style="1" customWidth="1"/>
    <col min="16151" max="16151" width="21.75" style="1" customWidth="1"/>
    <col min="16152" max="16384" width="9" style="1" customWidth="1"/>
  </cols>
  <sheetData>
    <row r="1" spans="1:23" ht="42" customHeight="1">
      <c r="A1" s="188" t="s">
        <v>150</v>
      </c>
      <c r="B1" s="472" t="s">
        <v>151</v>
      </c>
      <c r="C1" s="472"/>
      <c r="D1" s="472"/>
      <c r="E1" s="472"/>
      <c r="F1" s="472"/>
      <c r="G1" s="472"/>
      <c r="H1" s="472"/>
      <c r="I1" s="472"/>
      <c r="J1" s="472"/>
      <c r="K1" s="58" t="s">
        <v>152</v>
      </c>
      <c r="M1" s="188" t="s">
        <v>150</v>
      </c>
      <c r="N1" s="472" t="s">
        <v>151</v>
      </c>
      <c r="O1" s="472"/>
      <c r="P1" s="472"/>
      <c r="Q1" s="472"/>
      <c r="R1" s="472"/>
      <c r="S1" s="472"/>
      <c r="T1" s="472"/>
      <c r="U1" s="472"/>
      <c r="V1" s="472"/>
      <c r="W1" s="58" t="s">
        <v>152</v>
      </c>
    </row>
    <row r="2" spans="1:23" ht="15.95" customHeight="1">
      <c r="A2" s="5" t="s">
        <v>31</v>
      </c>
      <c r="B2" s="21" t="s">
        <v>146</v>
      </c>
      <c r="C2" s="33" t="s">
        <v>22</v>
      </c>
      <c r="D2" s="33" t="s">
        <v>24</v>
      </c>
      <c r="E2" s="33" t="s">
        <v>21</v>
      </c>
      <c r="F2" s="33" t="s">
        <v>26</v>
      </c>
      <c r="G2" s="33" t="s">
        <v>28</v>
      </c>
      <c r="H2" s="33" t="s">
        <v>29</v>
      </c>
      <c r="I2" s="30"/>
      <c r="J2" s="2"/>
      <c r="K2" s="211"/>
      <c r="M2" s="5" t="s">
        <v>31</v>
      </c>
      <c r="N2" s="21" t="s">
        <v>146</v>
      </c>
      <c r="O2" s="33" t="s">
        <v>22</v>
      </c>
      <c r="P2" s="33" t="s">
        <v>24</v>
      </c>
      <c r="Q2" s="33" t="s">
        <v>21</v>
      </c>
      <c r="R2" s="33" t="s">
        <v>26</v>
      </c>
      <c r="S2" s="33" t="s">
        <v>28</v>
      </c>
      <c r="T2" s="33" t="s">
        <v>29</v>
      </c>
      <c r="U2" s="30"/>
      <c r="V2" s="2"/>
      <c r="W2" s="211"/>
    </row>
    <row r="3" spans="1:23" ht="15.95" customHeight="1">
      <c r="A3" s="6" t="s">
        <v>20</v>
      </c>
      <c r="B3" s="192" t="s">
        <v>42</v>
      </c>
      <c r="C3" s="34">
        <v>63500</v>
      </c>
      <c r="D3" s="34">
        <v>53800</v>
      </c>
      <c r="E3" s="34">
        <v>47500</v>
      </c>
      <c r="F3" s="34">
        <v>39100</v>
      </c>
      <c r="G3" s="34">
        <v>32000</v>
      </c>
      <c r="H3" s="34">
        <v>26400</v>
      </c>
      <c r="I3" s="99" t="s">
        <v>30</v>
      </c>
      <c r="J3" s="206" t="s">
        <v>32</v>
      </c>
      <c r="K3" s="212" t="s">
        <v>34</v>
      </c>
      <c r="M3" s="6" t="s">
        <v>20</v>
      </c>
      <c r="N3" s="192" t="s">
        <v>42</v>
      </c>
      <c r="O3" s="34">
        <v>63500</v>
      </c>
      <c r="P3" s="34">
        <v>53800</v>
      </c>
      <c r="Q3" s="34">
        <v>47500</v>
      </c>
      <c r="R3" s="34">
        <v>39100</v>
      </c>
      <c r="S3" s="34">
        <v>32000</v>
      </c>
      <c r="T3" s="34">
        <v>26400</v>
      </c>
      <c r="U3" s="99" t="s">
        <v>30</v>
      </c>
      <c r="V3" s="206" t="s">
        <v>32</v>
      </c>
      <c r="W3" s="212" t="s">
        <v>34</v>
      </c>
    </row>
    <row r="4" spans="1:23" ht="22.7" customHeight="1">
      <c r="A4" s="189" t="s">
        <v>153</v>
      </c>
      <c r="B4" s="193">
        <v>1</v>
      </c>
      <c r="C4" s="197">
        <f t="shared" ref="C4" si="0">ROUNDDOWN(O4*$B$4,2)</f>
        <v>0.5</v>
      </c>
      <c r="D4" s="197">
        <f>ROUNDDOWN(P4*$B$4,2)</f>
        <v>0.5</v>
      </c>
      <c r="E4" s="197">
        <f>ROUNDDOWN(Q4*$B$4,2)</f>
        <v>0.5</v>
      </c>
      <c r="F4" s="197">
        <f>ROUNDDOWN(R4*$B$4,2)</f>
        <v>1.5</v>
      </c>
      <c r="G4" s="197">
        <f>ROUNDDOWN(S4*$B$4,2)</f>
        <v>0.5</v>
      </c>
      <c r="H4" s="197">
        <f>ROUNDDOWN(T4*$B$4,2)</f>
        <v>0.5</v>
      </c>
      <c r="I4" s="197">
        <f t="shared" ref="I4" si="1">SUM(C4:H4)</f>
        <v>4</v>
      </c>
      <c r="J4" s="207">
        <f t="shared" ref="J4" si="2">ROUNDDOWN($C$3*C4,0)+ROUNDDOWN($D$3*D4,0)+ROUNDDOWN($E$3*E4,0)+ROUNDDOWN($F$3*F4,0)+ROUNDDOWN($G$3*G4,0)+ROUNDDOWN($H$3*H4,0)</f>
        <v>170250</v>
      </c>
      <c r="K4" s="59"/>
      <c r="L4" s="2"/>
      <c r="M4" s="189" t="s">
        <v>153</v>
      </c>
      <c r="N4" s="193">
        <v>1</v>
      </c>
      <c r="O4" s="197">
        <v>0.5</v>
      </c>
      <c r="P4" s="217">
        <v>0.5</v>
      </c>
      <c r="Q4" s="197">
        <v>0.5</v>
      </c>
      <c r="R4" s="197">
        <v>1.5</v>
      </c>
      <c r="S4" s="197">
        <v>0.5</v>
      </c>
      <c r="T4" s="197">
        <v>0.5</v>
      </c>
      <c r="U4" s="197">
        <f t="shared" ref="U4" si="3">SUM(O4:T4)</f>
        <v>4</v>
      </c>
      <c r="V4" s="207">
        <f t="shared" ref="V4" si="4">ROUNDDOWN($C$3*O4,0)+ROUNDDOWN($D$3*P4,0)+ROUNDDOWN($E$3*Q4,0)+ROUNDDOWN($F$3*R4,0)+ROUNDDOWN($G$3*S4,0)+ROUNDDOWN($H$3*T4,0)</f>
        <v>170250</v>
      </c>
      <c r="W4" s="59"/>
    </row>
    <row r="5" spans="1:23" ht="22.7" customHeight="1">
      <c r="A5" s="68" t="s">
        <v>57</v>
      </c>
      <c r="B5" s="194">
        <v>1</v>
      </c>
      <c r="C5" s="196"/>
      <c r="D5" s="196"/>
      <c r="E5" s="196">
        <f>ROUNDDOWN(Q5*$B$5,2)</f>
        <v>0.5</v>
      </c>
      <c r="F5" s="196">
        <f>ROUNDDOWN(R5*$B$5,2)</f>
        <v>1</v>
      </c>
      <c r="G5" s="196">
        <f>ROUNDDOWN(S5*$B$5,2)</f>
        <v>3</v>
      </c>
      <c r="H5" s="196">
        <f>ROUNDDOWN(T5*$B$5,2)</f>
        <v>2</v>
      </c>
      <c r="I5" s="196">
        <f t="shared" ref="I5" si="5">SUM(C5:H5)</f>
        <v>6.5</v>
      </c>
      <c r="J5" s="208">
        <f t="shared" ref="J5" si="6">ROUNDDOWN($C$3*C5,0)+ROUNDDOWN($D$3*D5,0)+ROUNDDOWN($E$3*E5,0)+ROUNDDOWN($F$3*F5,0)+ROUNDDOWN($G$3*G5,0)+ROUNDDOWN($H$3*H5,0)</f>
        <v>211650</v>
      </c>
      <c r="K5" s="213"/>
      <c r="L5" s="216"/>
      <c r="M5" s="68" t="s">
        <v>57</v>
      </c>
      <c r="N5" s="194">
        <v>1</v>
      </c>
      <c r="O5" s="196"/>
      <c r="P5" s="196"/>
      <c r="Q5" s="196">
        <v>0.5</v>
      </c>
      <c r="R5" s="196">
        <v>1</v>
      </c>
      <c r="S5" s="196">
        <v>3</v>
      </c>
      <c r="T5" s="196">
        <v>2</v>
      </c>
      <c r="U5" s="196">
        <f t="shared" ref="U5" si="7">SUM(O5:T5)</f>
        <v>6.5</v>
      </c>
      <c r="V5" s="208">
        <f t="shared" ref="V5" si="8">ROUNDDOWN($C$3*O5,0)+ROUNDDOWN($D$3*P5,0)+ROUNDDOWN($E$3*Q5,0)+ROUNDDOWN($F$3*R5,0)+ROUNDDOWN($G$3*S5,0)+ROUNDDOWN($H$3*T5,0)</f>
        <v>211650</v>
      </c>
      <c r="W5" s="213"/>
    </row>
    <row r="6" spans="1:23" ht="22.7" customHeight="1">
      <c r="A6" s="68" t="s">
        <v>147</v>
      </c>
      <c r="B6" s="194">
        <v>1</v>
      </c>
      <c r="C6" s="196"/>
      <c r="D6" s="196">
        <f>ROUNDDOWN(P6*$B$6,2)</f>
        <v>0.5</v>
      </c>
      <c r="E6" s="196">
        <f>ROUNDDOWN(Q6*$B$6,2)</f>
        <v>1</v>
      </c>
      <c r="F6" s="196">
        <f>ROUNDDOWN(R6*$B$6,2)</f>
        <v>1.5</v>
      </c>
      <c r="G6" s="196">
        <f>ROUNDDOWN(S6*$B$6,2)</f>
        <v>2</v>
      </c>
      <c r="H6" s="196">
        <f>ROUNDDOWN(T6*$B$6,2)</f>
        <v>2</v>
      </c>
      <c r="I6" s="196">
        <f t="shared" ref="I6:I14" si="9">SUM(C6:H6)</f>
        <v>7</v>
      </c>
      <c r="J6" s="209">
        <f t="shared" ref="J6:J14" si="10">ROUNDDOWN($C$3*C6,0)+ROUNDDOWN($D$3*D6,0)+ROUNDDOWN($E$3*E6,0)+ROUNDDOWN($F$3*F6,0)+ROUNDDOWN($G$3*G6,0)+ROUNDDOWN($H$3*H6,0)</f>
        <v>249850</v>
      </c>
      <c r="K6" s="213"/>
      <c r="L6" s="216"/>
      <c r="M6" s="68" t="s">
        <v>147</v>
      </c>
      <c r="N6" s="194">
        <v>1</v>
      </c>
      <c r="O6" s="196"/>
      <c r="P6" s="196">
        <v>0.5</v>
      </c>
      <c r="Q6" s="196">
        <v>1</v>
      </c>
      <c r="R6" s="196">
        <v>1.5</v>
      </c>
      <c r="S6" s="196">
        <v>2</v>
      </c>
      <c r="T6" s="196">
        <v>2</v>
      </c>
      <c r="U6" s="196">
        <f t="shared" ref="U6:U14" si="11">SUM(O6:T6)</f>
        <v>7</v>
      </c>
      <c r="V6" s="209">
        <f t="shared" ref="V6:V14" si="12">ROUNDDOWN($C$3*O6,0)+ROUNDDOWN($D$3*P6,0)+ROUNDDOWN($E$3*Q6,0)+ROUNDDOWN($F$3*R6,0)+ROUNDDOWN($G$3*S6,0)+ROUNDDOWN($H$3*T6,0)</f>
        <v>249850</v>
      </c>
      <c r="W6" s="213"/>
    </row>
    <row r="7" spans="1:23" ht="22.7" customHeight="1">
      <c r="A7" s="68" t="s">
        <v>154</v>
      </c>
      <c r="B7" s="194">
        <v>1</v>
      </c>
      <c r="C7" s="196">
        <f t="shared" ref="C7" si="13">ROUNDDOWN(O7*$B$7,2)</f>
        <v>0.5</v>
      </c>
      <c r="D7" s="196">
        <f>ROUNDDOWN(P7*$B$7,2)</f>
        <v>0.5</v>
      </c>
      <c r="E7" s="196">
        <f>ROUNDDOWN(Q7*$B$7,2)</f>
        <v>0.5</v>
      </c>
      <c r="F7" s="196">
        <f>ROUNDDOWN(R7*$B$7,2)</f>
        <v>1.5</v>
      </c>
      <c r="G7" s="196">
        <f>ROUNDDOWN(S7*$B$7,2)</f>
        <v>1.5</v>
      </c>
      <c r="H7" s="196">
        <f>ROUNDDOWN(T7*$B$7,2)</f>
        <v>1</v>
      </c>
      <c r="I7" s="196">
        <f t="shared" si="9"/>
        <v>5.5</v>
      </c>
      <c r="J7" s="209">
        <f t="shared" si="10"/>
        <v>215450</v>
      </c>
      <c r="K7" s="62"/>
      <c r="L7" s="2"/>
      <c r="M7" s="68" t="s">
        <v>154</v>
      </c>
      <c r="N7" s="194">
        <v>1</v>
      </c>
      <c r="O7" s="196">
        <v>0.5</v>
      </c>
      <c r="P7" s="196">
        <v>0.5</v>
      </c>
      <c r="Q7" s="196">
        <v>0.5</v>
      </c>
      <c r="R7" s="196">
        <v>1.5</v>
      </c>
      <c r="S7" s="196">
        <v>1.5</v>
      </c>
      <c r="T7" s="196">
        <v>1</v>
      </c>
      <c r="U7" s="196">
        <f t="shared" si="11"/>
        <v>5.5</v>
      </c>
      <c r="V7" s="209">
        <f t="shared" si="12"/>
        <v>215450</v>
      </c>
      <c r="W7" s="62"/>
    </row>
    <row r="8" spans="1:23" ht="22.7" customHeight="1">
      <c r="A8" s="68" t="s">
        <v>156</v>
      </c>
      <c r="B8" s="194">
        <v>1</v>
      </c>
      <c r="C8" s="196"/>
      <c r="D8" s="196">
        <f>ROUNDDOWN(P8*$B$8,2)</f>
        <v>1</v>
      </c>
      <c r="E8" s="196">
        <f>ROUNDDOWN(Q8*$B$8,2)</f>
        <v>2</v>
      </c>
      <c r="F8" s="196">
        <f>ROUNDDOWN(R8*$B$8,2)</f>
        <v>2.5</v>
      </c>
      <c r="G8" s="196">
        <f>ROUNDDOWN(S8*$B$8,2)</f>
        <v>2.5</v>
      </c>
      <c r="H8" s="196">
        <f>ROUNDDOWN(T8*$B$8,2)</f>
        <v>3.5</v>
      </c>
      <c r="I8" s="196">
        <f t="shared" si="9"/>
        <v>11.5</v>
      </c>
      <c r="J8" s="209">
        <f t="shared" si="10"/>
        <v>418950</v>
      </c>
      <c r="K8" s="62"/>
      <c r="M8" s="68" t="s">
        <v>156</v>
      </c>
      <c r="N8" s="194">
        <v>1</v>
      </c>
      <c r="O8" s="196"/>
      <c r="P8" s="196">
        <v>1</v>
      </c>
      <c r="Q8" s="196">
        <v>2</v>
      </c>
      <c r="R8" s="196">
        <v>2.5</v>
      </c>
      <c r="S8" s="196">
        <v>2.5</v>
      </c>
      <c r="T8" s="196">
        <v>3.5</v>
      </c>
      <c r="U8" s="196">
        <f t="shared" si="11"/>
        <v>11.5</v>
      </c>
      <c r="V8" s="209">
        <f t="shared" si="12"/>
        <v>418950</v>
      </c>
      <c r="W8" s="62"/>
    </row>
    <row r="9" spans="1:23" ht="22.7" customHeight="1">
      <c r="A9" s="68" t="s">
        <v>50</v>
      </c>
      <c r="B9" s="194">
        <v>1</v>
      </c>
      <c r="C9" s="196">
        <f>ROUNDDOWN(O9*$B$9,2)</f>
        <v>0.5</v>
      </c>
      <c r="D9" s="196">
        <f>ROUNDDOWN(P9*$B$9,2)</f>
        <v>1.5</v>
      </c>
      <c r="E9" s="196">
        <f>ROUNDDOWN(Q9*$B$9,2)</f>
        <v>2.5</v>
      </c>
      <c r="F9" s="196">
        <f>ROUNDDOWN(R9*$B$9,2)</f>
        <v>3.5</v>
      </c>
      <c r="G9" s="196">
        <f>ROUNDDOWN(S9*$B$9,2)</f>
        <v>3.5</v>
      </c>
      <c r="H9" s="196"/>
      <c r="I9" s="196">
        <f t="shared" si="9"/>
        <v>11.5</v>
      </c>
      <c r="J9" s="209">
        <f t="shared" si="10"/>
        <v>480050</v>
      </c>
      <c r="K9" s="62"/>
      <c r="M9" s="68" t="s">
        <v>50</v>
      </c>
      <c r="N9" s="194">
        <v>1</v>
      </c>
      <c r="O9" s="196">
        <v>0.5</v>
      </c>
      <c r="P9" s="196">
        <v>1.5</v>
      </c>
      <c r="Q9" s="196">
        <v>2.5</v>
      </c>
      <c r="R9" s="196">
        <v>3.5</v>
      </c>
      <c r="S9" s="196">
        <v>3.5</v>
      </c>
      <c r="T9" s="196"/>
      <c r="U9" s="196">
        <f t="shared" si="11"/>
        <v>11.5</v>
      </c>
      <c r="V9" s="209">
        <f t="shared" si="12"/>
        <v>480050</v>
      </c>
      <c r="W9" s="62"/>
    </row>
    <row r="10" spans="1:23" ht="22.7" customHeight="1">
      <c r="A10" s="68" t="s">
        <v>157</v>
      </c>
      <c r="B10" s="194">
        <v>1</v>
      </c>
      <c r="C10" s="196"/>
      <c r="D10" s="196">
        <f>ROUNDDOWN(P10*$B$10,2)</f>
        <v>0.5</v>
      </c>
      <c r="E10" s="196">
        <f>ROUNDDOWN(Q10*$B$10,2)</f>
        <v>2</v>
      </c>
      <c r="F10" s="196">
        <f>ROUNDDOWN(R10*$B$10,2)</f>
        <v>3</v>
      </c>
      <c r="G10" s="196">
        <f>ROUNDDOWN(S10*$B$10,2)</f>
        <v>2.5</v>
      </c>
      <c r="H10" s="196">
        <f>ROUNDDOWN(T10*$B$10,2)</f>
        <v>2</v>
      </c>
      <c r="I10" s="196">
        <f t="shared" si="9"/>
        <v>10</v>
      </c>
      <c r="J10" s="209">
        <f t="shared" si="10"/>
        <v>372000</v>
      </c>
      <c r="K10" s="62"/>
      <c r="M10" s="68" t="s">
        <v>157</v>
      </c>
      <c r="N10" s="194">
        <v>1</v>
      </c>
      <c r="O10" s="196"/>
      <c r="P10" s="196">
        <v>0.5</v>
      </c>
      <c r="Q10" s="196">
        <v>2</v>
      </c>
      <c r="R10" s="196">
        <v>3</v>
      </c>
      <c r="S10" s="196">
        <v>2.5</v>
      </c>
      <c r="T10" s="196">
        <v>2</v>
      </c>
      <c r="U10" s="196">
        <f t="shared" si="11"/>
        <v>10</v>
      </c>
      <c r="V10" s="209">
        <f t="shared" si="12"/>
        <v>372000</v>
      </c>
      <c r="W10" s="62"/>
    </row>
    <row r="11" spans="1:23" ht="22.5" customHeight="1">
      <c r="A11" s="68" t="s">
        <v>158</v>
      </c>
      <c r="B11" s="194">
        <v>1</v>
      </c>
      <c r="C11" s="196"/>
      <c r="D11" s="196"/>
      <c r="E11" s="196"/>
      <c r="F11" s="196"/>
      <c r="G11" s="196"/>
      <c r="H11" s="196"/>
      <c r="I11" s="196">
        <f t="shared" si="9"/>
        <v>0</v>
      </c>
      <c r="J11" s="209">
        <f t="shared" si="10"/>
        <v>0</v>
      </c>
      <c r="K11" s="62"/>
      <c r="M11" s="68" t="s">
        <v>158</v>
      </c>
      <c r="N11" s="194">
        <v>1</v>
      </c>
      <c r="O11" s="196"/>
      <c r="P11" s="196"/>
      <c r="Q11" s="196"/>
      <c r="R11" s="196"/>
      <c r="S11" s="196"/>
      <c r="T11" s="196"/>
      <c r="U11" s="196">
        <f t="shared" si="11"/>
        <v>0</v>
      </c>
      <c r="V11" s="209">
        <f t="shared" si="12"/>
        <v>0</v>
      </c>
      <c r="W11" s="62"/>
    </row>
    <row r="12" spans="1:23" ht="22.7" customHeight="1">
      <c r="A12" s="68" t="s">
        <v>159</v>
      </c>
      <c r="B12" s="194">
        <v>1</v>
      </c>
      <c r="C12" s="196"/>
      <c r="D12" s="196">
        <f>ROUNDDOWN(P12*$B$12,2)</f>
        <v>1</v>
      </c>
      <c r="E12" s="196">
        <f>ROUNDDOWN(Q12*$B$12,2)</f>
        <v>2</v>
      </c>
      <c r="F12" s="196">
        <f>ROUNDDOWN(R12*$B$12,2)</f>
        <v>3.5</v>
      </c>
      <c r="G12" s="196">
        <f>ROUNDDOWN(S12*$B$12,2)</f>
        <v>4</v>
      </c>
      <c r="H12" s="196">
        <f>ROUNDDOWN(T12*$B$12,2)</f>
        <v>3.5</v>
      </c>
      <c r="I12" s="196">
        <f t="shared" si="9"/>
        <v>14</v>
      </c>
      <c r="J12" s="209">
        <f t="shared" si="10"/>
        <v>506050</v>
      </c>
      <c r="K12" s="62"/>
      <c r="M12" s="68" t="s">
        <v>159</v>
      </c>
      <c r="N12" s="194">
        <v>1</v>
      </c>
      <c r="O12" s="196"/>
      <c r="P12" s="196">
        <v>1</v>
      </c>
      <c r="Q12" s="196">
        <v>2</v>
      </c>
      <c r="R12" s="196">
        <v>3.5</v>
      </c>
      <c r="S12" s="196">
        <v>4</v>
      </c>
      <c r="T12" s="196">
        <v>3.5</v>
      </c>
      <c r="U12" s="196">
        <f t="shared" si="11"/>
        <v>14</v>
      </c>
      <c r="V12" s="209">
        <f t="shared" si="12"/>
        <v>506050</v>
      </c>
      <c r="W12" s="62"/>
    </row>
    <row r="13" spans="1:23" ht="22.7" customHeight="1">
      <c r="A13" s="68" t="s">
        <v>161</v>
      </c>
      <c r="B13" s="194">
        <v>1</v>
      </c>
      <c r="C13" s="196"/>
      <c r="D13" s="196">
        <f>ROUNDDOWN(P13*$B$13,2)</f>
        <v>1</v>
      </c>
      <c r="E13" s="196">
        <f>ROUNDDOWN(Q13*$B$13,2)</f>
        <v>2.5</v>
      </c>
      <c r="F13" s="196">
        <f>ROUNDDOWN(R13*$B$13,2)</f>
        <v>3.5</v>
      </c>
      <c r="G13" s="196">
        <f>ROUNDDOWN(S13*$B$13,2)</f>
        <v>3.5</v>
      </c>
      <c r="H13" s="196">
        <f>ROUNDDOWN(T13*$B$13,2)</f>
        <v>3</v>
      </c>
      <c r="I13" s="196">
        <f t="shared" si="9"/>
        <v>13.5</v>
      </c>
      <c r="J13" s="209">
        <f t="shared" si="10"/>
        <v>500600</v>
      </c>
      <c r="K13" s="62"/>
      <c r="M13" s="68" t="s">
        <v>161</v>
      </c>
      <c r="N13" s="194">
        <v>1</v>
      </c>
      <c r="O13" s="196"/>
      <c r="P13" s="196">
        <v>1</v>
      </c>
      <c r="Q13" s="196">
        <v>2.5</v>
      </c>
      <c r="R13" s="196">
        <v>3.5</v>
      </c>
      <c r="S13" s="196">
        <v>3.5</v>
      </c>
      <c r="T13" s="196">
        <v>3</v>
      </c>
      <c r="U13" s="196">
        <f t="shared" si="11"/>
        <v>13.5</v>
      </c>
      <c r="V13" s="209">
        <f t="shared" si="12"/>
        <v>500600</v>
      </c>
      <c r="W13" s="62"/>
    </row>
    <row r="14" spans="1:23" ht="22.7" customHeight="1">
      <c r="A14" s="68" t="s">
        <v>162</v>
      </c>
      <c r="B14" s="194">
        <v>1</v>
      </c>
      <c r="C14" s="196">
        <f>ROUNDDOWN(O14*$B$14,2)</f>
        <v>1</v>
      </c>
      <c r="D14" s="196">
        <f>ROUNDDOWN(P14*$B$14,2)</f>
        <v>2.5</v>
      </c>
      <c r="E14" s="196"/>
      <c r="F14" s="196"/>
      <c r="G14" s="196"/>
      <c r="H14" s="196"/>
      <c r="I14" s="196">
        <f t="shared" si="9"/>
        <v>3.5</v>
      </c>
      <c r="J14" s="209">
        <f t="shared" si="10"/>
        <v>198000</v>
      </c>
      <c r="K14" s="62"/>
      <c r="M14" s="68" t="s">
        <v>162</v>
      </c>
      <c r="N14" s="194">
        <v>1</v>
      </c>
      <c r="O14" s="196">
        <v>1</v>
      </c>
      <c r="P14" s="196">
        <v>2.5</v>
      </c>
      <c r="Q14" s="196"/>
      <c r="R14" s="196"/>
      <c r="S14" s="196"/>
      <c r="T14" s="196"/>
      <c r="U14" s="196">
        <f t="shared" si="11"/>
        <v>3.5</v>
      </c>
      <c r="V14" s="209">
        <f t="shared" si="12"/>
        <v>198000</v>
      </c>
      <c r="W14" s="62"/>
    </row>
    <row r="15" spans="1:23" ht="22.7" customHeight="1">
      <c r="A15" s="68"/>
      <c r="B15" s="194"/>
      <c r="C15" s="195"/>
      <c r="D15" s="196"/>
      <c r="E15" s="196"/>
      <c r="F15" s="196"/>
      <c r="G15" s="196"/>
      <c r="H15" s="196"/>
      <c r="I15" s="196"/>
      <c r="J15" s="209"/>
      <c r="K15" s="62"/>
      <c r="M15" s="68"/>
      <c r="N15" s="194"/>
      <c r="O15" s="195"/>
      <c r="P15" s="196"/>
      <c r="Q15" s="196"/>
      <c r="R15" s="196"/>
      <c r="S15" s="196"/>
      <c r="T15" s="196"/>
      <c r="U15" s="196"/>
      <c r="V15" s="209"/>
      <c r="W15" s="62"/>
    </row>
    <row r="16" spans="1:23" ht="22.7" customHeight="1">
      <c r="A16" s="69" t="s">
        <v>30</v>
      </c>
      <c r="B16" s="195"/>
      <c r="C16" s="196">
        <f t="shared" ref="C16" si="14">SUM(C4:C14)</f>
        <v>2.5</v>
      </c>
      <c r="D16" s="196">
        <f t="shared" ref="D16" si="15">SUM(D4:D14)</f>
        <v>9</v>
      </c>
      <c r="E16" s="196">
        <f t="shared" ref="E16:J16" si="16">SUM(E4:E14)</f>
        <v>13.5</v>
      </c>
      <c r="F16" s="196">
        <f t="shared" si="16"/>
        <v>21.5</v>
      </c>
      <c r="G16" s="196">
        <f t="shared" si="16"/>
        <v>23</v>
      </c>
      <c r="H16" s="196">
        <f t="shared" si="16"/>
        <v>17.5</v>
      </c>
      <c r="I16" s="196">
        <f t="shared" si="16"/>
        <v>87</v>
      </c>
      <c r="J16" s="209">
        <f t="shared" si="16"/>
        <v>3322850</v>
      </c>
      <c r="K16" s="62"/>
      <c r="M16" s="69" t="s">
        <v>30</v>
      </c>
      <c r="N16" s="195"/>
      <c r="O16" s="196">
        <f t="shared" ref="O16" si="17">SUM(O4:O14)</f>
        <v>2.5</v>
      </c>
      <c r="P16" s="196">
        <f t="shared" ref="P16" si="18">SUM(P4:P14)</f>
        <v>9</v>
      </c>
      <c r="Q16" s="196">
        <f t="shared" ref="Q16:V16" si="19">SUM(Q4:Q14)</f>
        <v>13.5</v>
      </c>
      <c r="R16" s="196">
        <f t="shared" si="19"/>
        <v>21.5</v>
      </c>
      <c r="S16" s="196">
        <f t="shared" si="19"/>
        <v>23</v>
      </c>
      <c r="T16" s="196">
        <f t="shared" si="19"/>
        <v>17.5</v>
      </c>
      <c r="U16" s="196">
        <f t="shared" si="19"/>
        <v>87</v>
      </c>
      <c r="V16" s="209">
        <f t="shared" si="19"/>
        <v>3322850</v>
      </c>
      <c r="W16" s="62"/>
    </row>
    <row r="17" spans="1:23" ht="22.7" customHeight="1">
      <c r="A17" s="69"/>
      <c r="B17" s="196"/>
      <c r="C17" s="196"/>
      <c r="D17" s="196"/>
      <c r="E17" s="196"/>
      <c r="F17" s="196"/>
      <c r="G17" s="196"/>
      <c r="H17" s="196"/>
      <c r="I17" s="196"/>
      <c r="J17" s="209"/>
      <c r="K17" s="62"/>
      <c r="M17" s="69"/>
      <c r="N17" s="196"/>
      <c r="O17" s="196"/>
      <c r="P17" s="196"/>
      <c r="Q17" s="196"/>
      <c r="R17" s="196"/>
      <c r="S17" s="196"/>
      <c r="T17" s="196"/>
      <c r="U17" s="196"/>
      <c r="V17" s="209"/>
      <c r="W17" s="62"/>
    </row>
    <row r="18" spans="1:23" ht="22.7" customHeight="1">
      <c r="A18" s="190"/>
      <c r="B18" s="490" t="s">
        <v>163</v>
      </c>
      <c r="C18" s="491"/>
      <c r="D18" s="198">
        <v>0.82</v>
      </c>
      <c r="E18" s="495">
        <v>690</v>
      </c>
      <c r="F18" s="496"/>
      <c r="G18" s="497"/>
      <c r="H18" s="202"/>
      <c r="I18" s="202"/>
      <c r="J18" s="202"/>
      <c r="K18" s="214"/>
      <c r="M18" s="190"/>
      <c r="N18" s="490" t="s">
        <v>163</v>
      </c>
      <c r="O18" s="491"/>
      <c r="P18" s="198">
        <v>1</v>
      </c>
      <c r="Q18" s="495"/>
      <c r="R18" s="496"/>
      <c r="S18" s="497"/>
      <c r="T18" s="202"/>
      <c r="U18" s="202"/>
      <c r="V18" s="202"/>
      <c r="W18" s="214"/>
    </row>
    <row r="19" spans="1:23" ht="22.7" customHeight="1">
      <c r="A19" s="190"/>
      <c r="B19" s="490" t="s">
        <v>164</v>
      </c>
      <c r="C19" s="491"/>
      <c r="D19" s="198">
        <v>1</v>
      </c>
      <c r="E19" s="199"/>
      <c r="F19" s="202"/>
      <c r="G19" s="202"/>
      <c r="H19" s="202"/>
      <c r="I19" s="202"/>
      <c r="J19" s="202"/>
      <c r="K19" s="214"/>
      <c r="M19" s="190"/>
      <c r="N19" s="490" t="s">
        <v>164</v>
      </c>
      <c r="O19" s="491"/>
      <c r="P19" s="198">
        <v>1</v>
      </c>
      <c r="Q19" s="199"/>
      <c r="R19" s="202"/>
      <c r="S19" s="202"/>
      <c r="T19" s="202"/>
      <c r="U19" s="202"/>
      <c r="V19" s="202"/>
      <c r="W19" s="214"/>
    </row>
    <row r="20" spans="1:23" ht="22.7" customHeight="1">
      <c r="A20" s="190"/>
      <c r="B20" s="490" t="s">
        <v>78</v>
      </c>
      <c r="C20" s="491"/>
      <c r="D20" s="198">
        <v>1</v>
      </c>
      <c r="E20" s="199"/>
      <c r="F20" s="202"/>
      <c r="G20" s="202"/>
      <c r="H20" s="202"/>
      <c r="I20" s="202"/>
      <c r="J20" s="202"/>
      <c r="K20" s="214"/>
      <c r="M20" s="190"/>
      <c r="N20" s="490" t="s">
        <v>78</v>
      </c>
      <c r="O20" s="491"/>
      <c r="P20" s="198">
        <v>1</v>
      </c>
      <c r="Q20" s="199"/>
      <c r="R20" s="202"/>
      <c r="S20" s="202"/>
      <c r="T20" s="202"/>
      <c r="U20" s="202"/>
      <c r="V20" s="202"/>
      <c r="W20" s="214"/>
    </row>
    <row r="21" spans="1:23" ht="22.7" customHeight="1">
      <c r="A21" s="190"/>
      <c r="B21" s="490" t="s">
        <v>165</v>
      </c>
      <c r="C21" s="491"/>
      <c r="D21" s="198">
        <v>1</v>
      </c>
      <c r="E21" s="199"/>
      <c r="F21" s="202"/>
      <c r="G21" s="202"/>
      <c r="H21" s="202"/>
      <c r="I21" s="202"/>
      <c r="J21" s="202"/>
      <c r="K21" s="214"/>
      <c r="M21" s="190"/>
      <c r="N21" s="490" t="s">
        <v>165</v>
      </c>
      <c r="O21" s="491"/>
      <c r="P21" s="198">
        <v>1</v>
      </c>
      <c r="Q21" s="199"/>
      <c r="R21" s="202"/>
      <c r="S21" s="202"/>
      <c r="T21" s="202"/>
      <c r="U21" s="202"/>
      <c r="V21" s="202"/>
      <c r="W21" s="214"/>
    </row>
    <row r="22" spans="1:23" ht="22.7" customHeight="1">
      <c r="A22" s="190"/>
      <c r="B22" s="490" t="s">
        <v>136</v>
      </c>
      <c r="C22" s="491"/>
      <c r="D22" s="198">
        <f>0.06*(E22-IF(E18/1000&lt;=1,1,ROUND(E18/1000,0)))</f>
        <v>0</v>
      </c>
      <c r="E22" s="200">
        <v>1</v>
      </c>
      <c r="F22" s="203"/>
      <c r="G22" s="202"/>
      <c r="H22" s="202"/>
      <c r="I22" s="202"/>
      <c r="J22" s="202"/>
      <c r="K22" s="214"/>
      <c r="M22" s="190"/>
      <c r="N22" s="490" t="s">
        <v>136</v>
      </c>
      <c r="O22" s="491"/>
      <c r="P22" s="198">
        <f>0.06*(Q22-IF(Q18/1000&lt;=1,1,ROUND(Q18/1000,0)))</f>
        <v>0</v>
      </c>
      <c r="Q22" s="200">
        <v>1</v>
      </c>
      <c r="R22" s="203"/>
      <c r="S22" s="202"/>
      <c r="T22" s="202"/>
      <c r="U22" s="202"/>
      <c r="V22" s="202"/>
      <c r="W22" s="214"/>
    </row>
    <row r="23" spans="1:23" ht="22.7" customHeight="1">
      <c r="A23" s="190"/>
      <c r="B23" s="490" t="s">
        <v>166</v>
      </c>
      <c r="C23" s="491"/>
      <c r="D23" s="198">
        <f>ROUND(D18*D19*D20*D21+D22,2)</f>
        <v>0.82</v>
      </c>
      <c r="E23" s="201"/>
      <c r="F23" s="203"/>
      <c r="G23" s="203"/>
      <c r="H23" s="203"/>
      <c r="I23" s="203"/>
      <c r="J23" s="203"/>
      <c r="K23" s="214"/>
      <c r="M23" s="190"/>
      <c r="N23" s="490" t="s">
        <v>166</v>
      </c>
      <c r="O23" s="491"/>
      <c r="P23" s="198">
        <f>ROUND(P18*P19*P20*P21+P22,2)</f>
        <v>1</v>
      </c>
      <c r="Q23" s="201"/>
      <c r="R23" s="203"/>
      <c r="S23" s="203"/>
      <c r="T23" s="203"/>
      <c r="U23" s="203"/>
      <c r="V23" s="203"/>
      <c r="W23" s="214"/>
    </row>
    <row r="24" spans="1:23" ht="22.7" customHeight="1">
      <c r="A24" s="191"/>
      <c r="B24" s="492" t="s">
        <v>155</v>
      </c>
      <c r="C24" s="493"/>
      <c r="D24" s="494"/>
      <c r="E24" s="488">
        <f>J16</f>
        <v>3322850</v>
      </c>
      <c r="F24" s="489"/>
      <c r="G24" s="205" t="s">
        <v>76</v>
      </c>
      <c r="H24" s="198">
        <f>D23</f>
        <v>0.82</v>
      </c>
      <c r="I24" s="204" t="s">
        <v>89</v>
      </c>
      <c r="J24" s="210">
        <f>ROUNDDOWN(E24*H24,0)</f>
        <v>2724737</v>
      </c>
      <c r="K24" s="215"/>
      <c r="M24" s="191"/>
      <c r="N24" s="492" t="s">
        <v>155</v>
      </c>
      <c r="O24" s="493"/>
      <c r="P24" s="494"/>
      <c r="Q24" s="488">
        <f>V16</f>
        <v>3322850</v>
      </c>
      <c r="R24" s="489"/>
      <c r="S24" s="205" t="s">
        <v>76</v>
      </c>
      <c r="T24" s="198">
        <f>P23</f>
        <v>1</v>
      </c>
      <c r="U24" s="204" t="s">
        <v>89</v>
      </c>
      <c r="V24" s="210">
        <f>ROUNDDOWN(Q24*T24,0)</f>
        <v>3322850</v>
      </c>
      <c r="W24" s="215"/>
    </row>
    <row r="25" spans="1:23" ht="21.75" customHeight="1"/>
  </sheetData>
  <mergeCells count="20">
    <mergeCell ref="B1:J1"/>
    <mergeCell ref="N1:V1"/>
    <mergeCell ref="B18:C18"/>
    <mergeCell ref="E18:G18"/>
    <mergeCell ref="N18:O18"/>
    <mergeCell ref="Q18:S18"/>
    <mergeCell ref="B19:C19"/>
    <mergeCell ref="N19:O19"/>
    <mergeCell ref="B20:C20"/>
    <mergeCell ref="N20:O20"/>
    <mergeCell ref="B21:C21"/>
    <mergeCell ref="N21:O21"/>
    <mergeCell ref="Q24:R24"/>
    <mergeCell ref="B22:C22"/>
    <mergeCell ref="N22:O22"/>
    <mergeCell ref="B23:C23"/>
    <mergeCell ref="N23:O23"/>
    <mergeCell ref="B24:D24"/>
    <mergeCell ref="E24:F24"/>
    <mergeCell ref="N24:P24"/>
  </mergeCells>
  <phoneticPr fontId="20"/>
  <dataValidations count="62">
    <dataValidation type="list" allowBlank="1" showInputMessage="1" showErrorMessage="1"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formula1>"1,1.1,0.9"</formula1>
    </dataValidation>
    <dataValidation type="list" allowBlank="1" showInputMessage="1" showErrorMessage="1" sqref="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VSJ786453 WCF786453 WMB786453 WVX786453">
      <formula1>"1,1.1,0.9"</formula1>
    </dataValidation>
    <dataValidation type="list" allowBlank="1" showInputMessage="1" showErrorMessage="1" sqref="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IBX720917 ILT720917 IVP720917 JFL720917">
      <formula1>"1,1.1,0.9"</formula1>
    </dataValidation>
    <dataValidation type="list" allowBlank="1" showInputMessage="1" showErrorMessage="1" sqref="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SRP589845 TBL589845 TLH589845 TVD589845">
      <formula1>"1,1.1,0.9"</formula1>
    </dataValidation>
    <dataValidation type="list" allowBlank="1" showInputMessage="1" showErrorMessage="1" sqref="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FBD524309 FKZ524309 FUV524309 GER524309">
      <formula1>"1,1.1,0.9"</formula1>
    </dataValidation>
    <dataValidation type="list" allowBlank="1" showInputMessage="1" showErrorMessage="1" sqref="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PQV393237 QAR393237 QKN393237 QUJ393237">
      <formula1>"1,1.1,0.9"</formula1>
    </dataValidation>
    <dataValidation type="list" allowBlank="1" showInputMessage="1" showErrorMessage="1" sqref="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CAJ327701 CKF327701 CUB327701 DDX327701">
      <formula1>"1,1.1,0.9"</formula1>
    </dataValidation>
    <dataValidation type="list" allowBlank="1" showInputMessage="1" showErrorMessage="1" sqref="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MQB196629 MZX196629 NJT196629 NTP196629">
      <formula1>"1,1.1,0.9"</formula1>
    </dataValidation>
    <dataValidation type="list" allowBlank="1" showInputMessage="1" showErrorMessage="1" sqref="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P131093 JL131093 TH131093 ADD131093">
      <formula1>"1,1.1,0.9"</formula1>
    </dataValidation>
    <dataValidation type="list" allowBlank="1" showInputMessage="1" showErrorMessage="1" sqref="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JPH21 JZD21 KIZ21 KSV21">
      <formula1>"1,1.1,0.9"</formula1>
    </dataValidation>
    <dataValidation type="list" allowBlank="1" showInputMessage="1" showErrorMessage="1" sqref="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UEZ917523 UOV917523 UYR917523 VIN917523">
      <formula1>"1,1.1,0.9"</formula1>
    </dataValidation>
    <dataValidation type="list" allowBlank="1" showInputMessage="1" showErrorMessage="1" sqref="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1 JL21 TH21 ADD21 AMZ21 AWV21 BGR21 BQN21 CAJ21 CKF21 CUB21 DDX21 DNT21 DXP21 EHL21 ERH21 FBD21 FKZ21 FUV21 GER21 GON21 GYJ21 HIF21 HSB21 IBX21 ILT21 IVP21 JFL21 GON851987 GYJ851987 HIF851987 HSB851987">
      <formula1>"1,1.1,0.9"</formula1>
    </dataValidation>
    <dataValidation type="list" allowBlank="1" showInputMessage="1" showErrorMessage="1" sqref="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REF720915 ROB720915 RXX720915 SHT720915">
      <formula1>"1,1.1,0.9"</formula1>
    </dataValidation>
    <dataValidation type="list" allowBlank="1" showInputMessage="1" showErrorMessage="1" sqref="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DNT655379 DXP655379 EHL655379 ERH655379">
      <formula1>"1,1.1,0.9"</formula1>
    </dataValidation>
    <dataValidation type="list" allowBlank="1" showInputMessage="1" showErrorMessage="1" sqref="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ODL524307 ONH524307 OXD524307 PGZ524307">
      <formula1>"1,1.1,0.9"</formula1>
    </dataValidation>
    <dataValidation type="list" allowBlank="1" showInputMessage="1" showErrorMessage="1" sqref="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AMZ458771 AWV458771 BGR458771 BQN458771">
      <formula1>"1,1.1,0.9"</formula1>
    </dataValidation>
    <dataValidation type="list" allowBlank="1" showInputMessage="1" showErrorMessage="1" sqref="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LCR327699 LMN327699 LWJ327699 MGF327699">
      <formula1>"1,1.1,0.9"</formula1>
    </dataValidation>
    <dataValidation type="list" allowBlank="1" showInputMessage="1" showErrorMessage="1" sqref="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VSJ196627 WCF196627 WMB196627 WVX196627">
      <formula1>"1,1.1,0.9"</formula1>
    </dataValidation>
    <dataValidation type="list" allowBlank="1" showInputMessage="1" showErrorMessage="1" sqref="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IBX131091 ILT131091 IVP131091 JFL131091">
      <formula1>"1,1.1,0.9"</formula1>
    </dataValidation>
    <dataValidation type="list" allowBlank="1" showInputMessage="1" showErrorMessage="1" sqref="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SRP19 TBL19 TLH19 TVD19">
      <formula1>"1,1.1,0.9"</formula1>
    </dataValidation>
    <dataValidation type="list" allowBlank="1" showInputMessage="1" showErrorMessage="1" sqref="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FAR983061 FKN983061 FUJ983061 GEF983061">
      <formula1>"1,1.1,0.9"</formula1>
    </dataValidation>
    <dataValidation type="list" allowBlank="1" showInputMessage="1" showErrorMessage="1" sqref="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PQJ851989 QAF851989 QKB851989 QTX851989">
      <formula1>"1,1.1,0.9"</formula1>
    </dataValidation>
    <dataValidation type="list" allowBlank="1" showInputMessage="1" showErrorMessage="1" sqref="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BZX786453 CJT786453 CTP786453 DDL786453">
      <formula1>"1,1.1,0.9"</formula1>
    </dataValidation>
    <dataValidation type="list" allowBlank="1" showInputMessage="1" showErrorMessage="1" sqref="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MPP655381 MZL655381 NJH655381 NTD655381">
      <formula1>"1,1.1,0.9"</formula1>
    </dataValidation>
    <dataValidation type="list" allowBlank="1" showInputMessage="1" showErrorMessage="1" sqref="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D589845 IZ589845 SV589845 ACR589845">
      <formula1>"1,1.1,0.9"</formula1>
    </dataValidation>
    <dataValidation type="list" allowBlank="1" showInputMessage="1" showErrorMessage="1" sqref="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JOV458773 JYR458773 KIN458773 KSJ458773">
      <formula1>"1,1.1,0.9"</formula1>
    </dataValidation>
    <dataValidation type="list" allowBlank="1" showInputMessage="1" showErrorMessage="1" sqref="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UEN327701 UOJ327701 UYF327701 VIB327701">
      <formula1>"1,1.1,0.9"</formula1>
    </dataValidation>
    <dataValidation type="list" allowBlank="1" showInputMessage="1" showErrorMessage="1" sqref="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GOB262165 GXX262165 HHT262165 HRP262165">
      <formula1>"1,1.1,0.9"</formula1>
    </dataValidation>
    <dataValidation type="list" allowBlank="1" showInputMessage="1" showErrorMessage="1" sqref="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RDT131093 RNP131093 RXL131093 SHH131093">
      <formula1>"1,1.1,0.9"</formula1>
    </dataValidation>
    <dataValidation type="list" allowBlank="1" showInputMessage="1" showErrorMessage="1" sqref="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DNH65557 DXD65557 EGZ65557 EQV65557">
      <formula1>"1,1.1,0.9"</formula1>
    </dataValidation>
    <dataValidation type="list" allowBlank="1" showInputMessage="1" showErrorMessage="1" sqref="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OCZ983059 OMV983059 OWR983059 PGN983059">
      <formula1>"1,1.1,0.9"</formula1>
    </dataValidation>
    <dataValidation type="list" allowBlank="1" showInputMessage="1" showErrorMessage="1" sqref="PQJ983059 QAF983059 QKB983059 QTX983059 RDT983059 RNP983059 RXL983059 SHH983059 SRD983059 TAZ983059 TKV983059 TUR983059 UEN983059 UOJ983059 UYF983059 VIB983059 VRX983059 WBT983059 WLP983059 WVL983059 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57 IZ65557 SV65557 ACR65557 AMN65557 AWJ65557 BGF65557 BQB65557 BZX65557 CJT65557 CTP65557 DDL65557 AMN917523 AWJ917523 BGF917523 BQB917523">
      <formula1>"1,1.1,0.9"</formula1>
    </dataValidation>
    <dataValidation type="list" allowBlank="1" showInputMessage="1" showErrorMessage="1" sqref="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LCF786451 LMB786451 LVX786451 MFT786451">
      <formula1>"1,1.1,0.9"</formula1>
    </dataValidation>
    <dataValidation type="list" allowBlank="1" showInputMessage="1" showErrorMessage="1" sqref="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VRX655379 WBT655379 WLP655379 WVL655379">
      <formula1>"1,1.1,0.9"</formula1>
    </dataValidation>
    <dataValidation type="list" allowBlank="1" showInputMessage="1" showErrorMessage="1" sqref="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IBL589843 ILH589843 IVD589843 JEZ589843">
      <formula1>"1,1.1,0.9"</formula1>
    </dataValidation>
    <dataValidation type="list" allowBlank="1" showInputMessage="1" showErrorMessage="1" sqref="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SRD458771 TAZ458771 TKV458771 TUR458771">
      <formula1>"1,1.1,0.9"</formula1>
    </dataValidation>
    <dataValidation type="list" allowBlank="1" showInputMessage="1" showErrorMessage="1" sqref="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FAR393235 FKN393235 FUJ393235 GEF393235">
      <formula1>"1,1.1,0.9"</formula1>
    </dataValidation>
    <dataValidation type="list" allowBlank="1" showInputMessage="1" showErrorMessage="1" sqref="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PQJ262163 QAF262163 QKB262163 QTX262163">
      <formula1>"1,1.1,0.9"</formula1>
    </dataValidation>
    <dataValidation type="list" allowBlank="1" showInputMessage="1" showErrorMessage="1" sqref="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BZX196627 CJT196627 CTP196627 DDL196627">
      <formula1>"1,1.1,0.9"</formula1>
    </dataValidation>
    <dataValidation type="list" allowBlank="1" showInputMessage="1" showErrorMessage="1" sqref="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MPP65555 MZL65555 NJH65555 NTD65555">
      <formula1>"1,1.1,0.9"</formula1>
    </dataValidation>
    <dataValidation type="list" allowBlank="1" showInputMessage="1" showErrorMessage="1" sqref="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formula1>"1,1.1,0.9"</formula1>
    </dataValidation>
    <dataValidation type="list" allowBlank="1" showInputMessage="1" showErrorMessage="1" sqref="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formula1>"1,1.1"</formula1>
    </dataValidation>
    <dataValidation type="list" allowBlank="1" showInputMessage="1" showErrorMessage="1" sqref="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formula1>"1,1.1"</formula1>
    </dataValidation>
    <dataValidation type="list" allowBlank="1" showInputMessage="1" showErrorMessage="1" sqref="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formula1>"1,1.1"</formula1>
    </dataValidation>
    <dataValidation type="list" allowBlank="1" showInputMessage="1" showErrorMessage="1" sqref="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formula1>"1,1.1"</formula1>
    </dataValidation>
    <dataValidation type="list" allowBlank="1" showInputMessage="1" showErrorMessage="1" sqref="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formula1>"1,1.1"</formula1>
    </dataValidation>
    <dataValidation type="list" allowBlank="1" showInputMessage="1" showErrorMessage="1" sqref="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ormula1>"1,1.1"</formula1>
    </dataValidation>
    <dataValidation type="list" allowBlank="1" showInputMessage="1" showErrorMessage="1" sqref="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formula1>"1,1.1"</formula1>
    </dataValidation>
    <dataValidation type="list" allowBlank="1" showInputMessage="1" showErrorMessage="1" sqref="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formula1>"1,1.1"</formula1>
    </dataValidation>
    <dataValidation type="list" allowBlank="1" showInputMessage="1" showErrorMessage="1" sqref="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formula1>"1,1.1"</formula1>
    </dataValidation>
    <dataValidation type="list" allowBlank="1" showInputMessage="1" showErrorMessage="1" sqref="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formula1>"1,1.1"</formula1>
    </dataValidation>
    <dataValidation type="list" allowBlank="1" showInputMessage="1" showErrorMessage="1" sqref="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OCZ983060 OMV983060 OWR983060 PGN983060 PQJ983060 QAF983060 QKB983060 QTX983060 RDT983060 RNP983060 RXL983060 SHH983060 SRD983060 TAZ983060 TKV983060 TUR983060 UEN983060 UOJ983060 UYF983060 VIB983060 VRX983060 WBT983060 WLP983060 WVL983060 P20 JL20 TH20 ADD20 AMZ20 AWV20 BGR20 BQN20 CAJ20 CKF20 CUB20 DDX20 DNT20 DXP20 EHL20 ERH20 FBD20 FKZ20 FUV20 GER20 GON20 GYJ20 HIF20 HSB20 IBX20 ILT20 IVP20 JFL20">
      <formula1>"1,1.1"</formula1>
    </dataValidation>
    <dataValidation type="list" allowBlank="1" showInputMessage="1" showErrorMessage="1" sqref="JPH20 JZD20 KIZ20 KSV20 LCR20 LMN20 LWJ20 MGF20 MQB20 MZX20 NJT20 NTP20 ODL20 ONH20 OXD20 PGZ20 PQV20 QAR20 QKN20 QUJ20 REF20 ROB20 RXX20 SHT20 SRP20 TBL20 TLH20 TVD20 UEZ20 UOV20 UYR20 VIN20 VSJ20 WCF20 WMB20 WVX20 P65556 JL65556 TH65556 ADD65556 AMZ65556 AWV65556 BGR65556 BQN65556 CAJ65556 CKF65556 CUB65556 DDX65556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formula1>"1,1.1"</formula1>
    </dataValidation>
    <dataValidation type="list" allowBlank="1" showInputMessage="1" showErrorMessage="1" sqref="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formula1>"1,1.1"</formula1>
    </dataValidation>
    <dataValidation type="list" allowBlank="1" showInputMessage="1" showErrorMessage="1" sqref="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formula1>"1,1.1"</formula1>
    </dataValidation>
    <dataValidation type="list" allowBlank="1" showInputMessage="1" showErrorMessage="1" sqref="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formula1>"1,1.1"</formula1>
    </dataValidation>
    <dataValidation type="list" allowBlank="1" showInputMessage="1" showErrorMessage="1" sqref="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formula1>"1,1.1"</formula1>
    </dataValidation>
    <dataValidation type="list" allowBlank="1" showInputMessage="1" showErrorMessage="1" sqref="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formula1>"1,1.1"</formula1>
    </dataValidation>
    <dataValidation type="list" allowBlank="1" showInputMessage="1" showErrorMessage="1" sqref="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formula1>"1,1.1"</formula1>
    </dataValidation>
    <dataValidation type="list" allowBlank="1" showInputMessage="1" showErrorMessage="1" sqref="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formula1>"1,1.1"</formula1>
    </dataValidation>
    <dataValidation type="list" allowBlank="1" showInputMessage="1" showErrorMessage="1" sqref="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formula1>"1,1.1"</formula1>
    </dataValidation>
    <dataValidation type="list" allowBlank="1" showInputMessage="1" showErrorMessage="1" sqref="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formula1>"1,1.1"</formula1>
    </dataValidation>
  </dataValidations>
  <printOptions horizontalCentered="1" verticalCentered="1"/>
  <pageMargins left="0.59055118110236204" right="0.59055118110236204" top="0.70866141732283505" bottom="0.47244094488188998" header="0.511811023622047" footer="0.31496062992126"/>
  <pageSetup paperSize="9" scale="98" orientation="landscape" horizontalDpi="65532" verticalDpi="65532" r:id="rId1"/>
  <headerFooter alignWithMargins="0">
    <oddFooter>&amp;R中日本建設コンサルタント株式会社</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表紙</vt:lpstr>
      <vt:lpstr>管路施設ｽﾄｯｸﾏﾈｼﾞﾒﾝﾄ基本計画（雨水・汚水）</vt:lpstr>
      <vt:lpstr>点検・調査における単位・項目の検討</vt:lpstr>
      <vt:lpstr>総括（点検）</vt:lpstr>
      <vt:lpstr>目視調査内訳</vt:lpstr>
      <vt:lpstr>代価表 (MH)</vt:lpstr>
      <vt:lpstr>代価表（管渠）</vt:lpstr>
      <vt:lpstr>単価表</vt:lpstr>
      <vt:lpstr>布設替・開削工法1200未満</vt:lpstr>
      <vt:lpstr>耐震設計LV1</vt:lpstr>
      <vt:lpstr>報告書作成（詳細設計）</vt:lpstr>
      <vt:lpstr>設計協議</vt:lpstr>
      <vt:lpstr>Sheet1</vt:lpstr>
      <vt:lpstr>'管路施設ｽﾄｯｸﾏﾈｼﾞﾒﾝﾄ基本計画（雨水・汚水）'!Print_Area</vt:lpstr>
      <vt:lpstr>耐震設計LV1!Print_Area</vt:lpstr>
      <vt:lpstr>'代価表 (MH)'!Print_Area</vt:lpstr>
      <vt:lpstr>'代価表（管渠）'!Print_Area</vt:lpstr>
      <vt:lpstr>単価表!Print_Area</vt:lpstr>
      <vt:lpstr>点検・調査における単位・項目の検討!Print_Area</vt:lpstr>
      <vt:lpstr>表紙!Print_Area</vt:lpstr>
      <vt:lpstr>布設替・開削工法1200未満!Print_Area</vt:lpstr>
      <vt:lpstr>'報告書作成（詳細設計）'!Print_Area</vt:lpstr>
      <vt:lpstr>目視調査内訳!Print_Area</vt:lpstr>
    </vt:vector>
  </TitlesOfParts>
  <Manager/>
  <Company>企画営業本部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tamaoki</dc:creator>
  <cp:keywords/>
  <dc:description/>
  <cp:lastModifiedBy> </cp:lastModifiedBy>
  <cp:lastPrinted>2026-04-13T04:30:28Z</cp:lastPrinted>
  <dcterms:created xsi:type="dcterms:W3CDTF">2014-06-10T11:04:40Z</dcterms:created>
  <dcterms:modified xsi:type="dcterms:W3CDTF">2026-06-09T02:23:09Z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Version">
    <vt:lpwstr>3.1.6.0</vt:lpwstr>
  </property>
  <property fmtid="{D5CDD505-2E9C-101B-9397-08002B2CF9AE}" pid="3" name="LastSavedDate">
    <vt:filetime>2020-10-09T07:39:26Z</vt:filetime>
  </property>
</Properties>
</file>